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  <sheet name="план тендерний" sheetId="2" r:id="rId2"/>
  </sheets>
  <definedNames>
    <definedName name="_xlnm.Print_Area" localSheetId="0">'план з І  кварталом'!$A$2:$H$218</definedName>
  </definedNames>
  <calcPr fullCalcOnLoad="1"/>
</workbook>
</file>

<file path=xl/sharedStrings.xml><?xml version="1.0" encoding="utf-8"?>
<sst xmlns="http://schemas.openxmlformats.org/spreadsheetml/2006/main" count="1091" uniqueCount="607">
  <si>
    <r>
      <t>35.30.1</t>
    </r>
    <r>
      <rPr>
        <sz val="12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</t>
    </r>
  </si>
  <si>
    <r>
      <t xml:space="preserve">409 050,00 грн </t>
    </r>
    <r>
      <rPr>
        <sz val="12"/>
        <rFont val="Times New Roman"/>
        <family val="1"/>
      </rPr>
      <t>(Чотириста дев’ять тисяч  п’ятдесят  грн. 00 коп.) з ПДВ.</t>
    </r>
  </si>
  <si>
    <r>
      <t>35.11.1</t>
    </r>
    <r>
      <rPr>
        <sz val="12"/>
        <rFont val="Times New Roman"/>
        <family val="1"/>
      </rPr>
      <t xml:space="preserve"> - Енергія електрична (енергія електрична - 35.11.10-00.00)</t>
    </r>
  </si>
  <si>
    <r>
      <t xml:space="preserve">234 350,00 грн. </t>
    </r>
    <r>
      <rPr>
        <sz val="12"/>
        <rFont val="Times New Roman"/>
        <family val="1"/>
      </rPr>
      <t xml:space="preserve">(Двісті тридцять чотири тисячі триста  п’ятдесят  грн. 00 коп.) з ПДВ </t>
    </r>
  </si>
  <si>
    <r>
      <t>179 350,00 грн.</t>
    </r>
    <r>
      <rPr>
        <sz val="12"/>
        <rFont val="Times New Roman"/>
        <family val="1"/>
      </rPr>
      <t xml:space="preserve"> (Сто сімдесят дев’ять тисяч триста  п’ятдесят  грн. 00 коп.) з ПДВ </t>
    </r>
  </si>
  <si>
    <r>
      <t xml:space="preserve">43 000,00 грн. </t>
    </r>
    <r>
      <rPr>
        <sz val="12"/>
        <rFont val="Times New Roman"/>
        <family val="1"/>
      </rPr>
      <t>(Сорок три тисячі грн. 00 коп.) з ПДВ</t>
    </r>
  </si>
  <si>
    <r>
      <t xml:space="preserve">12 000,00 грн. </t>
    </r>
    <r>
      <rPr>
        <sz val="12"/>
        <rFont val="Times New Roman"/>
        <family val="1"/>
      </rPr>
      <t xml:space="preserve">(Дванадцять тис. грн. 00 коп.) з ПДВ </t>
    </r>
  </si>
  <si>
    <r>
      <t>06.20.1</t>
    </r>
    <r>
      <rPr>
        <sz val="12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</t>
    </r>
  </si>
  <si>
    <r>
      <t xml:space="preserve">442 279,00 грн. </t>
    </r>
    <r>
      <rPr>
        <sz val="12"/>
        <rFont val="Times New Roman"/>
        <family val="1"/>
      </rPr>
      <t>(Чотириста сорок дві тисячі двісті сімдесят дев'ять грн. 00 коп.) з ПДВ.</t>
    </r>
  </si>
  <si>
    <r>
      <t>19.20.2</t>
    </r>
    <r>
      <rPr>
        <sz val="12"/>
        <color indexed="8"/>
        <rFont val="Times New Roman"/>
        <family val="1"/>
      </rPr>
      <t xml:space="preserve"> - Паливо рідинне та газ; оливи мастильні </t>
    </r>
    <r>
      <rPr>
        <sz val="12"/>
        <rFont val="Times New Roman"/>
        <family val="1"/>
      </rPr>
      <t xml:space="preserve">(19.20.21.00.00 - Бензин моторний (газолін), зокрема авіаційний бензин; 19.20.27-00.00-Оливи мінеральні середні; середні дистиляти, н.в.і.у.) </t>
    </r>
  </si>
  <si>
    <r>
      <t>3 339 698,00 грн.</t>
    </r>
    <r>
      <rPr>
        <sz val="12"/>
        <rFont val="Times New Roman"/>
        <family val="1"/>
      </rPr>
      <t xml:space="preserve">  (Три мільйона триста тридцяіть дев'ять тисяч шістосот дев'яносто вісім грн. 00 коп.) з ПДВ.  </t>
    </r>
  </si>
  <si>
    <r>
      <t xml:space="preserve">2 252 460,00 грн. </t>
    </r>
    <r>
      <rPr>
        <sz val="12"/>
        <rFont val="Times New Roman"/>
        <family val="1"/>
      </rPr>
      <t>(Два мільйона двісті п’ятдесят дві тисячі чотириста шістдесят грн. 00 коп.) з ПДВ.</t>
    </r>
  </si>
  <si>
    <r>
      <t xml:space="preserve">79758,00 грн. </t>
    </r>
    <r>
      <rPr>
        <sz val="12"/>
        <rFont val="Times New Roman"/>
        <family val="1"/>
      </rPr>
      <t>(Сімдесят дев’ять тисяч сімсот п’ятдесят вісім грн. 00 коп.) з ПДВ.</t>
    </r>
  </si>
  <si>
    <r>
      <t>146011,20 грн.</t>
    </r>
    <r>
      <rPr>
        <sz val="12"/>
        <rFont val="Times New Roman"/>
        <family val="1"/>
      </rPr>
      <t xml:space="preserve"> (Сто сорок шість тисяч одинадцять грн. 20 коп.) з ПДВ.</t>
    </r>
  </si>
  <si>
    <r>
      <t xml:space="preserve">227140,00 грн. </t>
    </r>
    <r>
      <rPr>
        <sz val="12"/>
        <rFont val="Times New Roman"/>
        <family val="1"/>
      </rPr>
      <t>((Двісті двадцять сім тисяч сто сорок грн. 00 коп.) з ПДВ.</t>
    </r>
  </si>
  <si>
    <r>
      <t>226 990,00 грн.</t>
    </r>
    <r>
      <rPr>
        <sz val="12"/>
        <rFont val="Times New Roman"/>
        <family val="1"/>
      </rPr>
      <t xml:space="preserve"> (Двісті двадцять шість тисяч дев’ятсот дев’яносто грн. 00 коп.) з ПДВ.</t>
    </r>
  </si>
  <si>
    <r>
      <t>21.20.1</t>
    </r>
    <r>
      <rPr>
        <sz val="12"/>
        <color indexed="8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(4 лоти)</t>
    </r>
  </si>
  <si>
    <r>
      <t xml:space="preserve">1 374 479,84 грн. </t>
    </r>
    <r>
      <rPr>
        <sz val="12"/>
        <rFont val="Times New Roman"/>
        <family val="1"/>
      </rPr>
      <t>(Один млн. триста сімдесят чотири тис. чотириста сімдесят дев'ять грн. 84 коп.) з ПДВ.</t>
    </r>
  </si>
  <si>
    <r>
      <t>152 579,80 грн.</t>
    </r>
    <r>
      <rPr>
        <sz val="12"/>
        <rFont val="Times New Roman"/>
        <family val="1"/>
      </rPr>
      <t xml:space="preserve"> (Сто п’ятдесят дві тис. п’ятсот сімдесят дев'ять грн.80 коп.) з ПДВ.</t>
    </r>
  </si>
  <si>
    <r>
      <t xml:space="preserve">429 992,10 грн. </t>
    </r>
    <r>
      <rPr>
        <sz val="12"/>
        <rFont val="Times New Roman"/>
        <family val="1"/>
      </rPr>
      <t>(Чотириста двадцять дев'ять тис. дев'ятсот дев'яносто грн. 10 коп.) з ПДВ.</t>
    </r>
  </si>
  <si>
    <r>
      <t>29 182,40 грн.</t>
    </r>
    <r>
      <rPr>
        <sz val="12"/>
        <rFont val="Times New Roman"/>
        <family val="1"/>
      </rPr>
      <t xml:space="preserve"> (Двадцять дев'ять тис.сто вісімдесят дві грн. 40 коп.) з ПДВ.</t>
    </r>
  </si>
  <si>
    <r>
      <t>762 725,54 грн.</t>
    </r>
    <r>
      <rPr>
        <sz val="12"/>
        <rFont val="Times New Roman"/>
        <family val="1"/>
      </rPr>
      <t xml:space="preserve"> (Сімсот шістдесят дві тис. сімсот двадцять п'ять грн. 54 коп.) з ПДВ.</t>
    </r>
  </si>
  <si>
    <r>
      <t>19.20.2</t>
    </r>
    <r>
      <rPr>
        <sz val="12"/>
        <color indexed="8"/>
        <rFont val="Times New Roman"/>
        <family val="1"/>
      </rPr>
      <t xml:space="preserve"> - Паливо рідинне та газ; оливи мастильні </t>
    </r>
    <r>
      <rPr>
        <sz val="12"/>
        <rFont val="Times New Roman"/>
        <family val="1"/>
      </rPr>
      <t xml:space="preserve">(19.20.27-00.00 - Оливи мінеральні середні; середні дистиляти, н.в.і.у.) </t>
    </r>
  </si>
  <si>
    <r>
      <t>21.20.1</t>
    </r>
    <r>
      <rPr>
        <sz val="12"/>
        <color indexed="8"/>
        <rFont val="Times New Roman"/>
        <family val="1"/>
      </rPr>
      <t xml:space="preserve"> - Ліки (21.20.13-80.00 - Ліки, інші, зі змішаних чи незмішаних препаратів, розфасовані для роздрібної торгівлі, н.в.і.у.) </t>
    </r>
  </si>
  <si>
    <r>
      <t>1 043 923,59 грн.</t>
    </r>
    <r>
      <rPr>
        <sz val="12"/>
        <rFont val="Times New Roman"/>
        <family val="1"/>
      </rPr>
      <t xml:space="preserve"> (Один млн.сорок три тис. дев'ятсот двадцять три грн. 59 коп.) з ПДВ.</t>
    </r>
  </si>
  <si>
    <r>
      <t>4 499 940,00 грн.</t>
    </r>
    <r>
      <rPr>
        <sz val="12"/>
        <rFont val="Times New Roman"/>
        <family val="1"/>
      </rPr>
      <t xml:space="preserve">  (Чотири млн. чотириста дев'яносто дев'ять тис. дев'ятсот сорок грн. 00 коп.) з ПДВ. </t>
    </r>
  </si>
  <si>
    <r>
      <t xml:space="preserve">2 391 400,00 грн. </t>
    </r>
    <r>
      <rPr>
        <sz val="12"/>
        <rFont val="Times New Roman"/>
        <family val="1"/>
      </rPr>
      <t xml:space="preserve">(Два млн. триста дев'яносто одна тис. чотириста грн. 00 коп.) з ПДВ </t>
    </r>
  </si>
  <si>
    <r>
      <t xml:space="preserve">117 700,00 грн. </t>
    </r>
    <r>
      <rPr>
        <sz val="12"/>
        <rFont val="Times New Roman"/>
        <family val="1"/>
      </rPr>
      <t>(Сто сімнадцять тис. сімсот грн. 00 коп.) з ПДВ</t>
    </r>
  </si>
  <si>
    <r>
      <t xml:space="preserve">139 700,00 грн. </t>
    </r>
    <r>
      <rPr>
        <sz val="12"/>
        <rFont val="Times New Roman"/>
        <family val="1"/>
      </rPr>
      <t>(Сто тридцять дев'ять тис. сімсот грн. 00 коп.) з ПДВ</t>
    </r>
  </si>
  <si>
    <r>
      <t xml:space="preserve">288 970,00 грн. </t>
    </r>
    <r>
      <rPr>
        <sz val="12"/>
        <rFont val="Times New Roman"/>
        <family val="1"/>
      </rPr>
      <t>(Двісті вісімдесят вісім тис. дев'ясот сімдесят грн. 00 коп.) з ПДВ</t>
    </r>
  </si>
  <si>
    <r>
      <t>292 600,00 грн.</t>
    </r>
    <r>
      <rPr>
        <sz val="12"/>
        <rFont val="Times New Roman"/>
        <family val="1"/>
      </rPr>
      <t xml:space="preserve"> (Двісті дев'яносто дві тис. шістсот грн. 00 коп.) з ПДВ</t>
    </r>
  </si>
  <si>
    <r>
      <t xml:space="preserve">284 680,00 грн. </t>
    </r>
    <r>
      <rPr>
        <sz val="12"/>
        <rFont val="Times New Roman"/>
        <family val="1"/>
      </rPr>
      <t>(Двісті вісімдесят чотири тис. шістсот вісімдесят грн. 00 коп.) з ПДВ</t>
    </r>
  </si>
  <si>
    <r>
      <t>204 600,00 грн.</t>
    </r>
    <r>
      <rPr>
        <sz val="12"/>
        <rFont val="Times New Roman"/>
        <family val="1"/>
      </rPr>
      <t>(Двісті чотири тис.шістсот грн. 00 коп.) з ПДВ</t>
    </r>
  </si>
  <si>
    <r>
      <t xml:space="preserve">368 500,00 грн. </t>
    </r>
    <r>
      <rPr>
        <sz val="12"/>
        <rFont val="Times New Roman"/>
        <family val="1"/>
      </rPr>
      <t>(Триста шістдесят вісім тис.п'ятсот грн. 00 коп.) з ПДВ</t>
    </r>
  </si>
  <si>
    <r>
      <t>184 800,00 грн.</t>
    </r>
    <r>
      <rPr>
        <sz val="12"/>
        <rFont val="Times New Roman"/>
        <family val="1"/>
      </rPr>
      <t>(Сто вісімдесят чотири тис. вісімсот грн. 00 коп.) з ПДВ</t>
    </r>
  </si>
  <si>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</si>
  <si>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</si>
  <si>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</si>
  <si>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</si>
  <si>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</si>
  <si>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</si>
  <si>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</si>
  <si>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</si>
  <si>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</si>
  <si>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</si>
  <si>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</si>
  <si>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</si>
  <si>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</si>
  <si>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</si>
  <si>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</si>
  <si>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</si>
  <si>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</si>
  <si>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</si>
  <si>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</si>
  <si>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</si>
  <si>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</si>
  <si>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</si>
  <si>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</si>
  <si>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</si>
  <si>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</si>
  <si>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</si>
  <si>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</si>
  <si>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</si>
  <si>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</si>
  <si>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</si>
  <si>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</si>
  <si>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</si>
  <si>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</si>
  <si>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</si>
  <si>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</si>
  <si>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</si>
  <si>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</si>
  <si>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</si>
  <si>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</si>
  <si>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</si>
  <si>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</si>
  <si>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</si>
  <si>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</si>
  <si>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</si>
  <si>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</si>
  <si>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</si>
  <si>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</si>
  <si>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</si>
  <si>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</si>
  <si>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</si>
  <si>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</si>
  <si>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</si>
  <si>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</si>
  <si>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</si>
  <si>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</si>
  <si>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</si>
  <si>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</si>
  <si>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</si>
  <si>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</si>
  <si>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</si>
  <si>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</si>
  <si>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</si>
  <si>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</si>
  <si>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</si>
  <si>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</si>
  <si>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</si>
  <si>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</si>
  <si>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</si>
  <si>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</si>
  <si>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</si>
  <si>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</si>
  <si>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</si>
  <si>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</si>
  <si>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</si>
  <si>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</si>
  <si>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</si>
  <si>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</si>
  <si>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</si>
  <si>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</si>
  <si>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Поточні ремонти приміщень центру за адресою вул. Бєлінського,6</t>
  </si>
  <si>
    <t>Послуги щодо очищування,інші</t>
  </si>
  <si>
    <t>Папір побутовий і туалетний та паперова продукція</t>
  </si>
  <si>
    <t>Меблі для сидіння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</si>
  <si>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</si>
  <si>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</si>
  <si>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</si>
  <si>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</si>
  <si>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</si>
  <si>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</si>
  <si>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</si>
  <si>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</si>
  <si>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</si>
  <si>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</si>
  <si>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</si>
  <si>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</si>
  <si>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</si>
  <si>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</si>
  <si>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</si>
  <si>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</si>
  <si>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</si>
  <si>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</si>
  <si>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</si>
  <si>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</si>
  <si>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</si>
  <si>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</si>
  <si>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</si>
  <si>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</si>
  <si>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</si>
  <si>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</si>
  <si>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</si>
  <si>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</si>
  <si>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</si>
  <si>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</si>
  <si>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</si>
  <si>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</si>
  <si>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</si>
  <si>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</si>
  <si>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</si>
  <si>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</si>
  <si>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</si>
  <si>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</si>
  <si>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</si>
  <si>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</si>
  <si>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</si>
  <si>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</si>
  <si>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</si>
  <si>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</si>
  <si>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</si>
  <si>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</si>
  <si>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</si>
  <si>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</si>
  <si>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</si>
  <si>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</si>
  <si>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</si>
  <si>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</si>
  <si>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</si>
  <si>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</si>
  <si>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</si>
  <si>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</si>
  <si>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</si>
  <si>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</si>
  <si>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</si>
  <si>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</si>
  <si>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</si>
  <si>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</si>
  <si>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</si>
  <si>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</si>
  <si>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</si>
  <si>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</si>
  <si>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</si>
  <si>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</si>
  <si>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</si>
  <si>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</si>
  <si>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</si>
  <si>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</si>
  <si>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</si>
  <si>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</si>
  <si>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</si>
  <si>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</si>
  <si>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</si>
  <si>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</si>
  <si>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</si>
  <si>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</si>
  <si>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</si>
  <si>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</si>
  <si>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</si>
  <si>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</si>
  <si>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</si>
  <si>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</si>
  <si>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</si>
  <si>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</si>
  <si>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</si>
  <si>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</si>
  <si>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</si>
  <si>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</si>
  <si>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</si>
  <si>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</si>
  <si>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</si>
  <si>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</si>
  <si>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</si>
  <si>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</si>
  <si>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</si>
  <si>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</si>
  <si>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</si>
  <si>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</si>
  <si>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</si>
  <si>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</si>
  <si>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</si>
  <si>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</si>
  <si>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</si>
  <si>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</si>
  <si>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</si>
  <si>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</si>
  <si>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</si>
  <si>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</si>
  <si>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</si>
  <si>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</si>
  <si>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</si>
  <si>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</si>
  <si>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</si>
  <si>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</si>
  <si>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</si>
  <si>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</si>
  <si>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</si>
  <si>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</si>
  <si>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</si>
  <si>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</si>
  <si>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</si>
  <si>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</si>
  <si>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</si>
  <si>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</si>
  <si>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</si>
  <si>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</si>
  <si>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</si>
  <si>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</si>
  <si>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</si>
  <si>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</si>
  <si>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</si>
  <si>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</si>
  <si>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</si>
  <si>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</si>
  <si>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</si>
  <si>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</si>
  <si>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</si>
  <si>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</si>
  <si>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</si>
  <si>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</si>
  <si>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</si>
  <si>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</si>
  <si>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</si>
  <si>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</si>
  <si>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</si>
  <si>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</si>
  <si>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</si>
  <si>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</si>
  <si>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</si>
  <si>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</si>
  <si>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</si>
  <si>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(П'ятдесят п'ять тисяч грн. 00 коп.) з ПДВ</t>
  </si>
  <si>
    <t>(Тридцять тисяч грн. 00 коп.) з ПДВ.</t>
  </si>
  <si>
    <t>(Вісімдесят дві тисячі грн. 00 коп.) з ПДВ</t>
  </si>
  <si>
    <t>(Дев'яносто дев'ять тисяч дев'ятсот грн. 00коп.) з ПДВ</t>
  </si>
  <si>
    <t>(Дев'яносто шість тисяч грн. 00коп.) з ПДВ</t>
  </si>
  <si>
    <t>(П'ять тисяч грн. 00 коп.) з ПДВ</t>
  </si>
  <si>
    <t>(Шість тисяч грн. 00 коп.) з ПДВ.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</si>
  <si>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</si>
  <si>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</si>
  <si>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</si>
  <si>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</si>
  <si>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</si>
  <si>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</si>
  <si>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(Шістдесят п'ять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</si>
  <si>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</si>
  <si>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</si>
  <si>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</si>
  <si>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(П'ять тисяч сімсот тридцять грн. 00 коп.) з ПДВ</t>
  </si>
  <si>
    <t>(П'ятнадцять тисячі грн. 00 коп.) з ПДВ</t>
  </si>
  <si>
    <t>(Дев'ять тисяч сімсот п'ятдесят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</si>
  <si>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</si>
  <si>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</si>
  <si>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</si>
  <si>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</si>
  <si>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</si>
  <si>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</si>
  <si>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</si>
  <si>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</si>
  <si>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</si>
  <si>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(Десять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</si>
  <si>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</si>
  <si>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</si>
  <si>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</si>
  <si>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(Двадцять дві тисячі грн. 00 коп.) з ПДВ</t>
  </si>
  <si>
    <t>(Тридцять три тисячі шістсот грн. 00 коп.) з ПДВ</t>
  </si>
  <si>
    <t>(Дві тисячі чотириста п'ятдесят дев'ять грн. 00 коп.) з ПДВ</t>
  </si>
  <si>
    <t>(Двадцять чотири тисячі грн. 00 коп.) з ПДВ</t>
  </si>
  <si>
    <t>(Дев'яносто дев'ять тисяч сімсот грн. 00 коп.) з ПДВ.</t>
  </si>
  <si>
    <t>(Тридцять шість тисяч чотириста п'ятдесят п'ять грн. 00 коп.) з ПДВ</t>
  </si>
  <si>
    <t>(Тринадцять тисяч шістсот грн. 00 коп.) з ПДВ</t>
  </si>
  <si>
    <t>(Три тисячі сімсот сорок сім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</si>
  <si>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</si>
  <si>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</si>
  <si>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(Одинадцять тисяч дев'ятсот сорок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</si>
  <si>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</si>
  <si>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</si>
  <si>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</si>
  <si>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</si>
  <si>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</si>
  <si>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(Дев'ятнадцять тисяч двісті грн. 00 коп.) з ПДВ</t>
  </si>
  <si>
    <t>(Одна тисяча дев'ятсот п'ятдесят дві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</si>
  <si>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</si>
  <si>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</si>
  <si>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</si>
  <si>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</si>
  <si>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</si>
  <si>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</si>
  <si>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(Дві тисячі сто грн. 00 коп.) з ПДВ</t>
  </si>
  <si>
    <t>(Сім тисяч чотириста п'ятдесят грн. 00 коп.) з ПДВ</t>
  </si>
  <si>
    <t>(Дві тисячі дев'ятсот п'ятдесят дев'ять грн. 00 коп.) з ПДВ.</t>
  </si>
  <si>
    <t>(Двадцять одна тисяча сімсот п'ятдесят грн. 00 коп.) з ПДВ</t>
  </si>
  <si>
    <t>(Дев'яносто вісім тисяч шістсот п'ятдесят грн. 00 коп.) з ПДВ</t>
  </si>
  <si>
    <t>(Двадцять три тисячі триста шістдесят п'ять грн. 00 коп.) з ПДВ</t>
  </si>
  <si>
    <t>(Сорок одна тисяча шістсот дев'яносто грн. 00 коп.) з ПДВ</t>
  </si>
  <si>
    <t>(П'ятнадцять тисяч грн. 00 коп.) з ПДВ.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</si>
  <si>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</si>
  <si>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</si>
  <si>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</si>
  <si>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</si>
  <si>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</si>
  <si>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 xml:space="preserve">            по КЗ "Обласний територіальний центр екстренної медичної допомоги та медицини катастроф" ХОР, (код ЄДРПОУ 26084856 )</t>
  </si>
  <si>
    <t>(Один мільйон дев'яносто три тисячі п'ятдсот грн. 00 коп.) з ПДВ.</t>
  </si>
  <si>
    <t>Зміни до РІЧНОГО ПЛАНУ ЗАКУПІВЕЛЬ, ЩО ЗДІЙСНЮЮТЬСЯ БЕЗ ПРОВЕДЕННЯ ПРОЦЕДУР ЗАКУПІВЕЛЬ на 2015 рік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</si>
  <si>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</si>
  <si>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</si>
  <si>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</si>
  <si>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</si>
  <si>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</si>
  <si>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</si>
  <si>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</si>
  <si>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</si>
  <si>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</si>
  <si>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</si>
  <si>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(Сімдесят тисяч  грн. 00 коп.) з ПДВ</t>
  </si>
  <si>
    <t>21.10.3.</t>
  </si>
  <si>
    <t>(Сорок шість тисяч двісті двадцять грн. 79 коп.) з ПДВ</t>
  </si>
  <si>
    <t>(Вісімдесят одна тисяча п'ятсот дев'яносто сім грн. 00 коп.) з ПДВ</t>
  </si>
  <si>
    <t>з тимч. кошторису</t>
  </si>
  <si>
    <t>(Дев'яносто дев'ять тисяч дев'ятсот дев'яносто грн. 00коп.) з ПДВ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</si>
  <si>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</si>
  <si>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</si>
  <si>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</si>
  <si>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</si>
  <si>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</si>
  <si>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</si>
  <si>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</si>
  <si>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</si>
  <si>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</si>
  <si>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</si>
  <si>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</si>
  <si>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</si>
  <si>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</si>
  <si>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</si>
  <si>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</si>
  <si>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</si>
  <si>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</si>
  <si>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(Двадцять чотири тисячі чотириста п'ятдесят грн. 00 коп.) з ПДВ</t>
  </si>
  <si>
    <t>(Чотирнадцять тисяч чотириста двадцять грн. 00 коп.) з ПДВ</t>
  </si>
  <si>
    <t>(Одна тисяча вісімсот грн. 00 коп.) з ПДВ</t>
  </si>
  <si>
    <t>(Тридцять чотири тисячі п'ятсот грн. 00 коп.) з ПДВ</t>
  </si>
  <si>
    <t>(Тринадцять тисяч грн. 00 коп.) з ПДВ</t>
  </si>
  <si>
    <t>(Чотири тисячі п'ятсот грн. 00 коп.) з ПДВ.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</si>
  <si>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</si>
  <si>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</si>
  <si>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</si>
  <si>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</si>
  <si>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</si>
  <si>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</si>
  <si>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</si>
  <si>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</si>
  <si>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</si>
  <si>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</si>
  <si>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</si>
  <si>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</si>
  <si>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</si>
  <si>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</si>
  <si>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</si>
  <si>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</si>
  <si>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</si>
  <si>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</si>
  <si>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</si>
  <si>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</si>
  <si>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</si>
  <si>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(Двадцять дев'ять тисяч шістдесят грн. 48 коп.) з ПДВ</t>
  </si>
  <si>
    <t>(ПДВ 7% -6726,89 грн., сума без ПДВ -96098,36 грн.)</t>
  </si>
  <si>
    <t>(ПДВ 20% -19580,00 грн., сума без ПДВ -97900,00 грн.)</t>
  </si>
  <si>
    <t>І квартал  2015 року</t>
  </si>
  <si>
    <t>2-4 квартал  2015 року</t>
  </si>
  <si>
    <t>(Двадцять вісім тисяч двісті сорок шість  грн. 00 коп.) з ПДВ.</t>
  </si>
  <si>
    <t xml:space="preserve">(Дві тисячі триста двадцять грн., 00 коп) з ПДВ </t>
  </si>
  <si>
    <t>(Дві тисячі  грн. 00 коп.) з ПДВ</t>
  </si>
  <si>
    <t>( Три тисячі шістдесят  грн. 00 коп.) з ПДВ</t>
  </si>
  <si>
    <t xml:space="preserve">(Чотири тисячі чотириста дев"яносто дві гривні 80 коп.)  з ПДВ 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</si>
  <si>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</si>
  <si>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</si>
  <si>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(Дев'яносто  п'ять тисяч сто грн. 00 коп.) з ПДВ</t>
  </si>
  <si>
    <t>(Три тисячі сімсот вісімдесят вісім грн. 56 коп.) з ПДВ</t>
  </si>
  <si>
    <t>(Дев'яносто пять тисяч двісті одинадцять грн. 44 коп.) з ПДВ.</t>
  </si>
  <si>
    <t xml:space="preserve">(Чотирнадцять грн. 40 коп.) </t>
  </si>
  <si>
    <t xml:space="preserve">І квартал 2015 року </t>
  </si>
  <si>
    <t>(Шістдесят  три тиясчі вісімсот одна  грн. 08 коп.) з ПДВ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</si>
  <si>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</si>
  <si>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</si>
  <si>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</si>
  <si>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</si>
  <si>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</si>
  <si>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</si>
  <si>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</si>
  <si>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</si>
  <si>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</si>
  <si>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 xml:space="preserve">(Тридцять дев'ять тисяч п'ятсот двадцять п'ять грн. 00 коп.)  з ПДВ </t>
  </si>
  <si>
    <t>(Сім тисяч чотириста сімдесят шість грн. 00 коп.) з ПДВ</t>
  </si>
  <si>
    <t>(Дев'яносто дві тисячі чотириста двадцять чотири грн. 00коп.)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</si>
  <si>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</si>
  <si>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</si>
  <si>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</si>
  <si>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(Сім тисяч вісімсот дві грн. 99 коп.)</t>
  </si>
  <si>
    <t>(Три тисячі триста тридцять грн. 13 коп.) з ПДВ</t>
  </si>
  <si>
    <t>(Дванадцять тисяч чотириста грн. 41 коп.) з ПДВ</t>
  </si>
  <si>
    <t>(П'ять тисяч триста тридцять сім грн. 73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</si>
  <si>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</si>
  <si>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</si>
  <si>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(Вісімдесят  тисяч  двісті тридцять одна   грн. 57 коп.) з ПДВ</t>
  </si>
  <si>
    <t>(Тридцять чотири тисячі сто сорок вісім   грн. 19 коп.) з ПДВ.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</si>
  <si>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</si>
  <si>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</si>
  <si>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</si>
  <si>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</si>
  <si>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(Вісім тисяч пятсот вісімдесят шість грн. 55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</si>
  <si>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</si>
  <si>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</si>
  <si>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</si>
  <si>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</si>
  <si>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</si>
  <si>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</si>
  <si>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</si>
  <si>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</si>
  <si>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</si>
  <si>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</si>
  <si>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</si>
  <si>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</si>
  <si>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</si>
  <si>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</si>
  <si>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</si>
  <si>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</si>
  <si>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</si>
  <si>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</si>
  <si>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</si>
  <si>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Тридцять сім тисяч дев'ятсот дві грн. 31 коп.) з ПДВ.</t>
  </si>
  <si>
    <t>(Вісімсот п'ятнадцять грн. 23 коп.) з ПДВ.</t>
  </si>
  <si>
    <t>(Вісімнадцять тисяч сто вісімдесят чотири грн. 77 коп.) з ПДВ.</t>
  </si>
  <si>
    <t>(Вісім тисяч триста п'ятдесят три грн. 15 коп.) з ПДВ</t>
  </si>
  <si>
    <t>(Сто сорок шість грн. 85 коп.)</t>
  </si>
  <si>
    <t>(Сім тисяч п'ятсот вісімдесят чотири 30 коп.)</t>
  </si>
  <si>
    <t>І квартал 2015 року</t>
  </si>
  <si>
    <t>Зміни до річного плану закупівель на 2015 рік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</si>
  <si>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</si>
  <si>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Предмет закупівлв</t>
  </si>
  <si>
    <t xml:space="preserve">Код КЕКВ (для бюджет-них коштів) </t>
  </si>
  <si>
    <t>Переговорна процедура закупівлі</t>
  </si>
  <si>
    <t>Березень 2015</t>
  </si>
  <si>
    <t>Застосовується переговорна процедура закупівлі відповідно до п. 2 ч. 2 ст. 39 Закону України «Про здійснення державних закупівель» №1197-VII від 10.04.2014р.</t>
  </si>
  <si>
    <t>лот №1 -Енергія електрична</t>
  </si>
  <si>
    <t>Місце поставки: вул. Бєлінського, 6, м. Херсон</t>
  </si>
  <si>
    <t>лот №2 -Енергія електрична</t>
  </si>
  <si>
    <t>Місце поставки: вул. Комунарів,123, м.Скадовськ, Херсонська обл.</t>
  </si>
  <si>
    <t>лот №3 -Енергія електрична</t>
  </si>
  <si>
    <t>Місце поставки: вул. Леніна,57, смт. Чаплинка, Херсонська обл.</t>
  </si>
  <si>
    <t>Відкриті торги</t>
  </si>
  <si>
    <t>Відкриті торги згідно ст. 2 Закону України «Про здійснення державних закупівель» №1197-VII від 10.04.2014р.</t>
  </si>
  <si>
    <t>Лот №1 (Бензин А-92; Дизельне паливо).</t>
  </si>
  <si>
    <t>Лот №2 (Бензин А-92; Дизельне паливо).</t>
  </si>
  <si>
    <t>76608,00 грн. (Сімдесят шість тисяч шістсот вісім грн. 00 коп.) з ПДВ.</t>
  </si>
  <si>
    <t>Лот №3(Бензин А-92; Дизельне паливо).</t>
  </si>
  <si>
    <t>Лот №4 (Бензин А-92; Дизельне паливо).</t>
  </si>
  <si>
    <t>157831,20 грн. (Сто п’ятдесят сім тисяч вісімсот тридцять одна грн. 20 коп.) з ПДВ.</t>
  </si>
  <si>
    <t>Лот №5 (Бензин А-92; Дизельне паливо).</t>
  </si>
  <si>
    <t>Лот №6 (Бензин А-92; Дизельне паливо).</t>
  </si>
  <si>
    <t>157900,00 грн. (Сто п’ятдесят сім тисяч дев’ятсот грн. 00 коп.) з ПДВ.</t>
  </si>
  <si>
    <t>Лот №7 (Бензин А-92; Дизельне паливо).</t>
  </si>
  <si>
    <t>113229,60 грн.(Сто тринадцять тисяч двісті двадцять дев’ять грн. 60 коп.) з ПДВ.</t>
  </si>
  <si>
    <t>Лот №8 (Бензин А-92; Дизельне паливо).</t>
  </si>
  <si>
    <t>Лот №9 (Бензин А-92; Дизельне паливо).</t>
  </si>
  <si>
    <t>128760,00 грн.(Сто двадцять вісім тисяч сімсот шістдесят грн. 00 коп.) з ПДВ.</t>
  </si>
  <si>
    <t xml:space="preserve">Лот №10 (Оливи мастильні ) </t>
  </si>
  <si>
    <t>Торги відмінені згідно ст. 30 ЗУ «Про здійснення державних закупівель», а саме: відхилення всіх пропозицій конкурсних торгів</t>
  </si>
  <si>
    <t>Травень 2015</t>
  </si>
  <si>
    <t>Лот №1 -Антитромботичні засоби</t>
  </si>
  <si>
    <t>Лот №2- Ненаркотичні анальгетики</t>
  </si>
  <si>
    <t>Лот №3 - Антисептичні засоби</t>
  </si>
  <si>
    <t>Лот №4 -  Інші ліки</t>
  </si>
  <si>
    <t xml:space="preserve">Запит цінових пропозицій </t>
  </si>
  <si>
    <t>Торги відмінені (неможливість усунення порушень, які виникли через виявлені порушення законодавства з питань державних закупівель)</t>
  </si>
  <si>
    <t>Вересень 2015</t>
  </si>
  <si>
    <t>Червень 2015</t>
  </si>
  <si>
    <t>Лот №3 (Бензин А-92; Дизельне паливо).</t>
  </si>
  <si>
    <t>19.20.2 - Паливо рідинне та газ; оливи мастильні (19.20.21.00.00 - Бензин моторний (газолін), зокрема авіаційний бензин)</t>
  </si>
  <si>
    <t>2 068 731,00 грн. (Два мільйона шістдесят вісім тисяч сімсот тридцять одна грн. 00 коп.) з ПДВ.</t>
  </si>
  <si>
    <t>Серпень 2015</t>
  </si>
  <si>
    <t xml:space="preserve">                    Затверджений рішенням комітету з конкурсних торгів від 05.06.2015 року №8</t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</si>
  <si>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</si>
  <si>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м.п.</t>
  </si>
  <si>
    <t xml:space="preserve">        Секретар комітету з конкурсних торгів                                                                                                                    М.М.Коваленко </t>
  </si>
  <si>
    <t>(Один мільйон тридцять чотири тисячі вісімсот дев'яносто шість грн. 57 коп.)</t>
  </si>
  <si>
    <t>(Шістнадцять тисяч п'ятдесят шість  грн. 00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</si>
  <si>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</si>
  <si>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</si>
  <si>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</si>
  <si>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>(Шістдесят тисяч  п'ятсот грн. 00 коп.) з ПДВ</t>
  </si>
  <si>
    <t xml:space="preserve">(Триста п'ятдесят грн., 00 коп.) з ПДВ </t>
  </si>
  <si>
    <t>(Шістдесят дев'ять тисяч  вісімсот грн. 00 коп.) з ПДВ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</si>
  <si>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</si>
  <si>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</si>
  <si>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</si>
  <si>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>(Шстсот двадцять  грн. 75 коп.) з ПДВ</t>
  </si>
  <si>
    <t>(Дев'яносто сім тисяч дев'ятсот двадцять п'ять грн. 06 коп.) з ПДВ</t>
  </si>
  <si>
    <t xml:space="preserve">(Десять тисяч  двісті  дев'яносто дві грн. 77 коп.) </t>
  </si>
  <si>
    <t>(Сорок вісім тисяч п'ятсот дев'яносто  сім  грн. 01 коп.) з ПДВ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</si>
  <si>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</si>
  <si>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</si>
  <si>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</si>
  <si>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(Двадцять дві тисячі сто одинадцять  грн. 78 коп.) з ПДВ.</t>
  </si>
  <si>
    <t>(Сто сімнадцять тисяч сто шість грн. 00 коп.)</t>
  </si>
  <si>
    <t>397  215,89</t>
  </si>
  <si>
    <t>(Триста дев'яносто сім  тисяч двісті   п'ятнадцять   грн. 89 коп.) з ПДВ</t>
  </si>
  <si>
    <t>(Чотириста вісімдесят три тисячі вісімсот двадцять  шість грн. 00 коп.)</t>
  </si>
  <si>
    <t>(П'ятдесят вісім тисяч триста п"ятдесят  грн. 67 коп.) з ПДВ</t>
  </si>
  <si>
    <r>
      <t>(Чотириста дванадцять  тисяч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</si>
  <si>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(Двісті сімнадцять тисяч вісімсот дві грн. 43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</si>
  <si>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</si>
  <si>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</si>
  <si>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</si>
  <si>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</si>
  <si>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(Одна тисяча дев'ятсот сорок грн., 00 коп.)</t>
  </si>
  <si>
    <t>(Тридцять шість тисяч чотириста шістдесят вісім грн. 00 коп.) з ПДВ</t>
  </si>
  <si>
    <t>(Двадцять чотири  тисячі  шістсот тридцять 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</si>
  <si>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</si>
  <si>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</si>
  <si>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</si>
  <si>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</si>
  <si>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(Сто шість тисяч  вісімсот дев'яносто  грн. 00 коп.) з ПДВ</t>
  </si>
  <si>
    <t>(Сто шість тисяч  вісімсот вісімдесят дев'ять  грн. 50 коп.) з ПДВ</t>
  </si>
  <si>
    <t>(Дев'ятнадцять  тисяч  триста вісім грн. 95 коп.) з ПДВ</t>
  </si>
  <si>
    <t>(Три тисячі дев'яносто дев'ть  грн. 73 коп.) з ПДВ</t>
  </si>
  <si>
    <t xml:space="preserve">    Всього по коду 2240</t>
  </si>
  <si>
    <t>Всього по коду 2250</t>
  </si>
  <si>
    <t>Всього по коду 2210</t>
  </si>
  <si>
    <t>Всього по коду 2220</t>
  </si>
  <si>
    <t>Всього по коду 2271</t>
  </si>
  <si>
    <t>Всього по коду 2272</t>
  </si>
  <si>
    <t xml:space="preserve"> Всього по коду 2273</t>
  </si>
  <si>
    <t>Всього по коду 2274</t>
  </si>
  <si>
    <t>Всього по коду 2275</t>
  </si>
  <si>
    <t xml:space="preserve"> Всього по коду 2282</t>
  </si>
  <si>
    <t>Всього по коду 2730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</si>
  <si>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</si>
  <si>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</si>
  <si>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</si>
  <si>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>(Триста шістдесят п'ять тисяч двісті двадцять грн. 00 коп.)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</si>
  <si>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</si>
  <si>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</si>
  <si>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( П"ятдесят сім тисяч грн. 00 коп.) з ПДВ</t>
  </si>
  <si>
    <t>(Дев'яносто дев'ять  тисяч п'ятсот дев'яносто п'ять грн. 00 коп.) з ПДВ</t>
  </si>
  <si>
    <t>65.12.1</t>
  </si>
  <si>
    <t xml:space="preserve">Послуги щодо страхування від нещасни випадків і страхування здоров"я/ </t>
  </si>
  <si>
    <t>Затверджений рішенням комітету з конкурсних торгів від 15.06.2015  року № 9</t>
  </si>
  <si>
    <t xml:space="preserve">(Дев'ять  тисяч триста шістдесят грн. 00 коп.) з ПДВ </t>
  </si>
  <si>
    <t>(Дев'ять тисяч грн. 00 коп.) з ПДВ.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</si>
  <si>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</si>
  <si>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</si>
  <si>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(Чотири тисячі дев'ятсот грн. 00 коп.) з ПДВ</t>
  </si>
  <si>
    <t>(ПДВ 7% -6971,96 грн., сума без ПДВ -99599,44 грн.)</t>
  </si>
  <si>
    <t>(ПДВ 7% - 6992,8 грн., сума без ПДВ -99897,2 грн.)</t>
  </si>
  <si>
    <t>(ПДВ 7% - 6992,77 грн., сума без ПДВ -99896,73 грн.)</t>
  </si>
  <si>
    <t>(П'ятнадцять тисяч грн. 00 коп.) з ПДВ</t>
  </si>
  <si>
    <t>(Сорок п'ять  грн. 60 коп.) з ПДВ.</t>
  </si>
  <si>
    <t>(Двісті п'ятдесят три тисячі вісімсот сорок дев"ять  грн. 33 коп.) з ПДВ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</si>
  <si>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</si>
  <si>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</si>
  <si>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</si>
  <si>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</si>
  <si>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</si>
  <si>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(Два мільйона шістдесят три тисячі тридцять грн. 00 коп.)</t>
  </si>
  <si>
    <r>
      <t>(П'ять  мільйонів вісімсот 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ятдесят 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ять тисяч вісімсот шістдесят вісім грн. 57 коп.) </t>
    </r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</si>
</sst>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4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b/>
      <sz val="9"/>
      <color indexed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wrapText="1"/>
    </xf>
    <xf numFmtId="198" fontId="7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left" wrapText="1"/>
    </xf>
    <xf numFmtId="198" fontId="7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98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5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198" fontId="1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198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198" fontId="6" fillId="0" borderId="14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198" fontId="9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198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/>
    </xf>
    <xf numFmtId="198" fontId="9" fillId="7" borderId="10" xfId="0" applyNumberFormat="1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198" fontId="6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98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198" fontId="9" fillId="0" borderId="10" xfId="0" applyNumberFormat="1" applyFont="1" applyFill="1" applyBorder="1" applyAlignment="1">
      <alignment horizontal="left" vertical="center" wrapText="1"/>
    </xf>
    <xf numFmtId="17" fontId="5" fillId="0" borderId="10" xfId="0" applyNumberFormat="1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left" vertical="top" wrapText="1"/>
    </xf>
    <xf numFmtId="198" fontId="6" fillId="7" borderId="10" xfId="0" applyNumberFormat="1" applyFont="1" applyFill="1" applyBorder="1" applyAlignment="1">
      <alignment horizontal="left" vertical="top" wrapText="1"/>
    </xf>
    <xf numFmtId="198" fontId="5" fillId="0" borderId="10" xfId="0" applyNumberFormat="1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198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 wrapText="1"/>
    </xf>
    <xf numFmtId="14" fontId="39" fillId="0" borderId="0" xfId="0" applyNumberFormat="1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Continuous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 wrapText="1"/>
    </xf>
    <xf numFmtId="0" fontId="41" fillId="0" borderId="18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9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8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198" fontId="5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2" fontId="39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13"/>
  <sheetViews>
    <sheetView tabSelected="1" zoomScale="85" zoomScaleNormal="85" zoomScaleSheetLayoutView="100" zoomScalePageLayoutView="0" workbookViewId="0" topLeftCell="A205">
      <selection activeCell="H10" sqref="H10"/>
    </sheetView>
  </sheetViews>
  <sheetFormatPr defaultColWidth="9.140625" defaultRowHeight="12.75"/>
  <cols>
    <col min="1" max="1" width="13.00390625" style="38" customWidth="1"/>
    <col min="2" max="2" width="49.57421875" style="38" customWidth="1"/>
    <col min="3" max="3" width="15.421875" style="131" customWidth="1"/>
    <col min="4" max="4" width="18.57421875" style="38" customWidth="1"/>
    <col min="5" max="5" width="38.421875" style="38" customWidth="1"/>
    <col min="6" max="6" width="18.140625" style="131" customWidth="1"/>
    <col min="7" max="7" width="25.7109375" style="38" customWidth="1"/>
    <col min="8" max="8" width="22.421875" style="38" customWidth="1"/>
    <col min="9" max="16384" width="9.140625" style="38" customWidth="1"/>
  </cols>
  <sheetData>
    <row r="1" ht="17.25" customHeight="1"/>
    <row r="2" spans="2:8" ht="20.25">
      <c r="B2" s="132" t="s">
        <v>345</v>
      </c>
      <c r="C2" s="132"/>
      <c r="D2" s="132"/>
      <c r="E2" s="132"/>
      <c r="F2" s="132"/>
      <c r="G2" s="132"/>
      <c r="H2" s="132"/>
    </row>
    <row r="3" spans="2:8" s="133" customFormat="1" ht="21" customHeight="1">
      <c r="B3" s="134" t="s">
        <v>343</v>
      </c>
      <c r="C3" s="134"/>
      <c r="D3" s="134"/>
      <c r="E3" s="134"/>
      <c r="F3" s="134"/>
      <c r="G3" s="134"/>
      <c r="H3" s="134"/>
    </row>
    <row r="4" spans="2:8" s="133" customFormat="1" ht="29.25" customHeight="1" thickBot="1">
      <c r="B4" s="135"/>
      <c r="C4" s="26"/>
      <c r="D4" s="26"/>
      <c r="E4" s="26"/>
      <c r="F4" s="26"/>
      <c r="G4" s="26"/>
      <c r="H4" s="136"/>
    </row>
    <row r="5" spans="1:9" s="30" customFormat="1" ht="80.25" customHeight="1" thickBot="1">
      <c r="A5" s="137" t="s">
        <v>35</v>
      </c>
      <c r="B5" s="138"/>
      <c r="C5" s="139" t="s">
        <v>40</v>
      </c>
      <c r="D5" s="140" t="s">
        <v>37</v>
      </c>
      <c r="E5" s="141"/>
      <c r="F5" s="142" t="s">
        <v>36</v>
      </c>
      <c r="G5" s="142" t="s">
        <v>38</v>
      </c>
      <c r="H5" s="143" t="s">
        <v>39</v>
      </c>
      <c r="I5" s="36"/>
    </row>
    <row r="6" spans="1:8" s="148" customFormat="1" ht="19.5" customHeight="1">
      <c r="A6" s="144">
        <v>1</v>
      </c>
      <c r="B6" s="145"/>
      <c r="C6" s="146">
        <v>2</v>
      </c>
      <c r="D6" s="145">
        <v>3</v>
      </c>
      <c r="E6" s="145"/>
      <c r="F6" s="146">
        <v>4</v>
      </c>
      <c r="G6" s="146">
        <v>5</v>
      </c>
      <c r="H6" s="147">
        <v>6</v>
      </c>
    </row>
    <row r="7" spans="1:8" s="135" customFormat="1" ht="37.5" customHeight="1">
      <c r="A7" s="149" t="s">
        <v>129</v>
      </c>
      <c r="B7" s="150" t="s">
        <v>85</v>
      </c>
      <c r="C7" s="151">
        <v>2210</v>
      </c>
      <c r="D7" s="152">
        <v>9360</v>
      </c>
      <c r="E7" s="153" t="s">
        <v>589</v>
      </c>
      <c r="F7" s="114" t="s">
        <v>346</v>
      </c>
      <c r="G7" s="153" t="s">
        <v>409</v>
      </c>
      <c r="H7" s="21"/>
    </row>
    <row r="8" spans="1:8" s="30" customFormat="1" ht="37.5" customHeight="1">
      <c r="A8" s="27" t="s">
        <v>129</v>
      </c>
      <c r="B8" s="2" t="s">
        <v>85</v>
      </c>
      <c r="C8" s="1">
        <v>2210</v>
      </c>
      <c r="D8" s="11">
        <v>88140</v>
      </c>
      <c r="E8" s="13" t="s">
        <v>553</v>
      </c>
      <c r="F8" s="17" t="s">
        <v>346</v>
      </c>
      <c r="G8" s="5" t="s">
        <v>410</v>
      </c>
      <c r="H8" s="1"/>
    </row>
    <row r="9" spans="1:8" s="30" customFormat="1" ht="36.75" customHeight="1">
      <c r="A9" s="17" t="s">
        <v>130</v>
      </c>
      <c r="B9" s="2" t="s">
        <v>86</v>
      </c>
      <c r="C9" s="1">
        <v>2210</v>
      </c>
      <c r="D9" s="11">
        <v>64812</v>
      </c>
      <c r="E9" s="13" t="s">
        <v>342</v>
      </c>
      <c r="F9" s="17" t="s">
        <v>346</v>
      </c>
      <c r="G9" s="5" t="s">
        <v>410</v>
      </c>
      <c r="H9" s="1"/>
    </row>
    <row r="10" spans="1:8" s="26" customFormat="1" ht="36.75" customHeight="1">
      <c r="A10" s="7" t="s">
        <v>131</v>
      </c>
      <c r="B10" s="2" t="s">
        <v>87</v>
      </c>
      <c r="C10" s="1">
        <v>2210</v>
      </c>
      <c r="D10" s="11">
        <v>99980</v>
      </c>
      <c r="E10" s="14" t="s">
        <v>341</v>
      </c>
      <c r="F10" s="17" t="s">
        <v>346</v>
      </c>
      <c r="G10" s="5" t="s">
        <v>410</v>
      </c>
      <c r="H10" s="17"/>
    </row>
    <row r="11" spans="1:8" s="26" customFormat="1" ht="35.25" customHeight="1">
      <c r="A11" s="17" t="s">
        <v>132</v>
      </c>
      <c r="B11" s="2" t="s">
        <v>88</v>
      </c>
      <c r="C11" s="1">
        <v>2210</v>
      </c>
      <c r="D11" s="11">
        <v>32500</v>
      </c>
      <c r="E11" s="14" t="s">
        <v>340</v>
      </c>
      <c r="F11" s="17" t="s">
        <v>346</v>
      </c>
      <c r="G11" s="5" t="s">
        <v>410</v>
      </c>
      <c r="H11" s="17"/>
    </row>
    <row r="12" spans="1:8" s="30" customFormat="1" ht="37.5" customHeight="1">
      <c r="A12" s="17" t="s">
        <v>133</v>
      </c>
      <c r="B12" s="2" t="s">
        <v>89</v>
      </c>
      <c r="C12" s="1">
        <v>2210</v>
      </c>
      <c r="D12" s="11">
        <v>79880</v>
      </c>
      <c r="E12" s="14" t="s">
        <v>339</v>
      </c>
      <c r="F12" s="17" t="s">
        <v>346</v>
      </c>
      <c r="G12" s="5" t="s">
        <v>410</v>
      </c>
      <c r="H12" s="1"/>
    </row>
    <row r="13" spans="1:8" s="30" customFormat="1" ht="31.5" customHeight="1">
      <c r="A13" s="17" t="s">
        <v>235</v>
      </c>
      <c r="B13" s="2" t="s">
        <v>236</v>
      </c>
      <c r="C13" s="1">
        <v>2210</v>
      </c>
      <c r="D13" s="11">
        <v>30190</v>
      </c>
      <c r="E13" s="14" t="s">
        <v>338</v>
      </c>
      <c r="F13" s="17" t="s">
        <v>346</v>
      </c>
      <c r="G13" s="5" t="s">
        <v>410</v>
      </c>
      <c r="H13" s="1"/>
    </row>
    <row r="14" spans="1:8" s="26" customFormat="1" ht="31.5" customHeight="1">
      <c r="A14" s="114" t="s">
        <v>134</v>
      </c>
      <c r="B14" s="2" t="s">
        <v>90</v>
      </c>
      <c r="C14" s="1">
        <v>2210</v>
      </c>
      <c r="D14" s="11">
        <v>99595</v>
      </c>
      <c r="E14" s="14" t="s">
        <v>585</v>
      </c>
      <c r="F14" s="17" t="s">
        <v>346</v>
      </c>
      <c r="G14" s="5" t="s">
        <v>410</v>
      </c>
      <c r="H14" s="17"/>
    </row>
    <row r="15" spans="1:8" s="26" customFormat="1" ht="34.5" customHeight="1">
      <c r="A15" s="17" t="s">
        <v>135</v>
      </c>
      <c r="B15" s="2" t="s">
        <v>91</v>
      </c>
      <c r="C15" s="1">
        <v>2210</v>
      </c>
      <c r="D15" s="11">
        <v>15000</v>
      </c>
      <c r="E15" s="13" t="s">
        <v>337</v>
      </c>
      <c r="F15" s="17" t="s">
        <v>346</v>
      </c>
      <c r="G15" s="5" t="s">
        <v>410</v>
      </c>
      <c r="H15" s="17"/>
    </row>
    <row r="16" spans="1:8" s="26" customFormat="1" ht="36" customHeight="1">
      <c r="A16" s="17" t="s">
        <v>136</v>
      </c>
      <c r="B16" s="2" t="s">
        <v>92</v>
      </c>
      <c r="C16" s="1">
        <v>2210</v>
      </c>
      <c r="D16" s="11">
        <f>41690</f>
        <v>41690</v>
      </c>
      <c r="E16" s="14" t="s">
        <v>336</v>
      </c>
      <c r="F16" s="17" t="s">
        <v>346</v>
      </c>
      <c r="G16" s="5" t="s">
        <v>410</v>
      </c>
      <c r="H16" s="17"/>
    </row>
    <row r="17" spans="1:8" s="26" customFormat="1" ht="36.75" customHeight="1">
      <c r="A17" s="17" t="s">
        <v>137</v>
      </c>
      <c r="B17" s="2" t="s">
        <v>93</v>
      </c>
      <c r="C17" s="1">
        <v>2210</v>
      </c>
      <c r="D17" s="11">
        <f>25850-1400</f>
        <v>24450</v>
      </c>
      <c r="E17" s="14" t="s">
        <v>379</v>
      </c>
      <c r="F17" s="17" t="s">
        <v>346</v>
      </c>
      <c r="G17" s="5" t="s">
        <v>410</v>
      </c>
      <c r="H17" s="10"/>
    </row>
    <row r="18" spans="1:8" s="26" customFormat="1" ht="21.75" customHeight="1">
      <c r="A18" s="114" t="s">
        <v>138</v>
      </c>
      <c r="B18" s="2" t="s">
        <v>94</v>
      </c>
      <c r="C18" s="1">
        <v>2210</v>
      </c>
      <c r="D18" s="11">
        <f>6400-5500</f>
        <v>900</v>
      </c>
      <c r="E18" s="14" t="s">
        <v>561</v>
      </c>
      <c r="F18" s="17" t="s">
        <v>346</v>
      </c>
      <c r="G18" s="5" t="s">
        <v>410</v>
      </c>
      <c r="H18" s="17"/>
    </row>
    <row r="19" spans="1:8" s="26" customFormat="1" ht="37.5" customHeight="1">
      <c r="A19" s="17" t="s">
        <v>139</v>
      </c>
      <c r="B19" s="2" t="s">
        <v>62</v>
      </c>
      <c r="C19" s="1">
        <v>2210</v>
      </c>
      <c r="D19" s="11">
        <v>23365</v>
      </c>
      <c r="E19" s="14" t="s">
        <v>335</v>
      </c>
      <c r="F19" s="17" t="s">
        <v>346</v>
      </c>
      <c r="G19" s="5" t="s">
        <v>410</v>
      </c>
      <c r="H19" s="17"/>
    </row>
    <row r="20" spans="1:8" s="26" customFormat="1" ht="36.75" customHeight="1">
      <c r="A20" s="17" t="s">
        <v>140</v>
      </c>
      <c r="B20" s="2" t="s">
        <v>53</v>
      </c>
      <c r="C20" s="1">
        <v>2210</v>
      </c>
      <c r="D20" s="11">
        <v>98650</v>
      </c>
      <c r="E20" s="14" t="s">
        <v>334</v>
      </c>
      <c r="F20" s="17" t="s">
        <v>346</v>
      </c>
      <c r="G20" s="5" t="s">
        <v>410</v>
      </c>
      <c r="H20" s="17"/>
    </row>
    <row r="21" spans="1:8" s="26" customFormat="1" ht="31.5" customHeight="1">
      <c r="A21" s="17" t="s">
        <v>141</v>
      </c>
      <c r="B21" s="2" t="s">
        <v>54</v>
      </c>
      <c r="C21" s="1">
        <v>2210</v>
      </c>
      <c r="D21" s="11">
        <v>21750</v>
      </c>
      <c r="E21" s="14" t="s">
        <v>333</v>
      </c>
      <c r="F21" s="17" t="s">
        <v>346</v>
      </c>
      <c r="G21" s="5" t="s">
        <v>410</v>
      </c>
      <c r="H21" s="17"/>
    </row>
    <row r="22" spans="1:8" s="26" customFormat="1" ht="36" customHeight="1">
      <c r="A22" s="149" t="s">
        <v>191</v>
      </c>
      <c r="B22" s="150" t="s">
        <v>64</v>
      </c>
      <c r="C22" s="151">
        <v>2210</v>
      </c>
      <c r="D22" s="154">
        <v>9944</v>
      </c>
      <c r="E22" s="39" t="s">
        <v>554</v>
      </c>
      <c r="F22" s="114" t="s">
        <v>346</v>
      </c>
      <c r="G22" s="155" t="s">
        <v>409</v>
      </c>
      <c r="H22" s="17"/>
    </row>
    <row r="23" spans="1:8" s="26" customFormat="1" ht="33.75" customHeight="1">
      <c r="A23" s="27" t="s">
        <v>191</v>
      </c>
      <c r="B23" s="2" t="s">
        <v>64</v>
      </c>
      <c r="C23" s="1">
        <v>2210</v>
      </c>
      <c r="D23" s="11">
        <v>16056</v>
      </c>
      <c r="E23" s="14" t="s">
        <v>527</v>
      </c>
      <c r="F23" s="17" t="s">
        <v>346</v>
      </c>
      <c r="G23" s="5" t="s">
        <v>410</v>
      </c>
      <c r="H23" s="17"/>
    </row>
    <row r="24" spans="1:8" s="26" customFormat="1" ht="35.25" customHeight="1">
      <c r="A24" s="17" t="s">
        <v>142</v>
      </c>
      <c r="B24" s="2" t="s">
        <v>116</v>
      </c>
      <c r="C24" s="1">
        <v>2210</v>
      </c>
      <c r="D24" s="11">
        <v>2959</v>
      </c>
      <c r="E24" s="13" t="s">
        <v>332</v>
      </c>
      <c r="F24" s="17" t="s">
        <v>346</v>
      </c>
      <c r="G24" s="5" t="s">
        <v>410</v>
      </c>
      <c r="H24" s="17"/>
    </row>
    <row r="25" spans="1:8" s="26" customFormat="1" ht="47.25">
      <c r="A25" s="114" t="s">
        <v>143</v>
      </c>
      <c r="B25" s="2" t="s">
        <v>95</v>
      </c>
      <c r="C25" s="1">
        <v>2210</v>
      </c>
      <c r="D25" s="11">
        <f>3500+5500</f>
        <v>9000</v>
      </c>
      <c r="E25" s="13" t="s">
        <v>590</v>
      </c>
      <c r="F25" s="17" t="s">
        <v>346</v>
      </c>
      <c r="G25" s="5" t="s">
        <v>410</v>
      </c>
      <c r="H25" s="17"/>
    </row>
    <row r="26" spans="1:8" s="26" customFormat="1" ht="30.75" customHeight="1">
      <c r="A26" s="17" t="s">
        <v>144</v>
      </c>
      <c r="B26" s="2" t="s">
        <v>96</v>
      </c>
      <c r="C26" s="1">
        <v>2210</v>
      </c>
      <c r="D26" s="11">
        <f>51468-15000</f>
        <v>36468</v>
      </c>
      <c r="E26" s="14" t="s">
        <v>557</v>
      </c>
      <c r="F26" s="17" t="s">
        <v>346</v>
      </c>
      <c r="G26" s="5" t="s">
        <v>410</v>
      </c>
      <c r="H26" s="17"/>
    </row>
    <row r="27" spans="1:8" s="26" customFormat="1" ht="51.75" customHeight="1">
      <c r="A27" s="17" t="s">
        <v>145</v>
      </c>
      <c r="B27" s="2" t="s">
        <v>97</v>
      </c>
      <c r="C27" s="1">
        <v>2210</v>
      </c>
      <c r="D27" s="11">
        <v>7450</v>
      </c>
      <c r="E27" s="14" t="s">
        <v>331</v>
      </c>
      <c r="F27" s="17" t="s">
        <v>346</v>
      </c>
      <c r="G27" s="5" t="s">
        <v>410</v>
      </c>
      <c r="H27" s="17"/>
    </row>
    <row r="28" spans="1:8" s="26" customFormat="1" ht="30.75" customHeight="1">
      <c r="A28" s="17" t="s">
        <v>146</v>
      </c>
      <c r="B28" s="2" t="s">
        <v>55</v>
      </c>
      <c r="C28" s="1">
        <v>2210</v>
      </c>
      <c r="D28" s="11">
        <v>2100</v>
      </c>
      <c r="E28" s="14" t="s">
        <v>330</v>
      </c>
      <c r="F28" s="17" t="s">
        <v>346</v>
      </c>
      <c r="G28" s="5" t="s">
        <v>410</v>
      </c>
      <c r="H28" s="17"/>
    </row>
    <row r="29" spans="1:8" s="26" customFormat="1" ht="33" customHeight="1">
      <c r="A29" s="114" t="s">
        <v>147</v>
      </c>
      <c r="B29" s="150" t="s">
        <v>98</v>
      </c>
      <c r="C29" s="151">
        <v>2210</v>
      </c>
      <c r="D29" s="154">
        <v>5510</v>
      </c>
      <c r="E29" s="39" t="s">
        <v>528</v>
      </c>
      <c r="F29" s="114" t="s">
        <v>346</v>
      </c>
      <c r="G29" s="155" t="s">
        <v>409</v>
      </c>
      <c r="H29" s="17"/>
    </row>
    <row r="30" spans="1:8" s="26" customFormat="1" ht="37.5" customHeight="1">
      <c r="A30" s="17" t="s">
        <v>147</v>
      </c>
      <c r="B30" s="2" t="s">
        <v>98</v>
      </c>
      <c r="C30" s="1">
        <v>2210</v>
      </c>
      <c r="D30" s="11">
        <v>28246</v>
      </c>
      <c r="E30" s="13" t="s">
        <v>411</v>
      </c>
      <c r="F30" s="17" t="s">
        <v>346</v>
      </c>
      <c r="G30" s="5" t="s">
        <v>410</v>
      </c>
      <c r="H30" s="17"/>
    </row>
    <row r="31" spans="1:8" s="26" customFormat="1" ht="35.25" customHeight="1">
      <c r="A31" s="17" t="s">
        <v>148</v>
      </c>
      <c r="B31" s="2" t="s">
        <v>99</v>
      </c>
      <c r="C31" s="1">
        <v>2210</v>
      </c>
      <c r="D31" s="11">
        <v>21325</v>
      </c>
      <c r="E31" s="13" t="s">
        <v>555</v>
      </c>
      <c r="F31" s="17" t="s">
        <v>346</v>
      </c>
      <c r="G31" s="5" t="s">
        <v>410</v>
      </c>
      <c r="H31" s="17"/>
    </row>
    <row r="32" spans="1:30" s="157" customFormat="1" ht="35.25" customHeight="1">
      <c r="A32" s="114" t="s">
        <v>149</v>
      </c>
      <c r="B32" s="150" t="s">
        <v>100</v>
      </c>
      <c r="C32" s="151">
        <v>2210</v>
      </c>
      <c r="D32" s="154">
        <v>2320</v>
      </c>
      <c r="E32" s="156" t="s">
        <v>412</v>
      </c>
      <c r="F32" s="114" t="s">
        <v>346</v>
      </c>
      <c r="G32" s="155" t="s">
        <v>409</v>
      </c>
      <c r="H32" s="17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8" s="26" customFormat="1" ht="36.75" customHeight="1">
      <c r="A33" s="17" t="s">
        <v>149</v>
      </c>
      <c r="B33" s="2" t="s">
        <v>100</v>
      </c>
      <c r="C33" s="1">
        <v>2210</v>
      </c>
      <c r="D33" s="11">
        <v>24630</v>
      </c>
      <c r="E33" s="13" t="s">
        <v>558</v>
      </c>
      <c r="F33" s="17" t="s">
        <v>346</v>
      </c>
      <c r="G33" s="5" t="s">
        <v>410</v>
      </c>
      <c r="H33" s="17"/>
    </row>
    <row r="34" spans="1:8" s="26" customFormat="1" ht="30" customHeight="1">
      <c r="A34" s="114" t="s">
        <v>150</v>
      </c>
      <c r="B34" s="150" t="s">
        <v>101</v>
      </c>
      <c r="C34" s="151">
        <v>2210</v>
      </c>
      <c r="D34" s="154">
        <v>1940</v>
      </c>
      <c r="E34" s="156" t="s">
        <v>556</v>
      </c>
      <c r="F34" s="114" t="s">
        <v>346</v>
      </c>
      <c r="G34" s="155" t="s">
        <v>409</v>
      </c>
      <c r="H34" s="17"/>
    </row>
    <row r="35" spans="1:8" s="26" customFormat="1" ht="31.5">
      <c r="A35" s="17" t="s">
        <v>150</v>
      </c>
      <c r="B35" s="2" t="s">
        <v>101</v>
      </c>
      <c r="C35" s="1">
        <v>2210</v>
      </c>
      <c r="D35" s="11">
        <v>3060</v>
      </c>
      <c r="E35" s="14" t="s">
        <v>414</v>
      </c>
      <c r="F35" s="17" t="s">
        <v>346</v>
      </c>
      <c r="G35" s="5" t="s">
        <v>410</v>
      </c>
      <c r="H35" s="17"/>
    </row>
    <row r="36" spans="1:8" s="26" customFormat="1" ht="47.25" customHeight="1">
      <c r="A36" s="17" t="s">
        <v>151</v>
      </c>
      <c r="B36" s="2" t="s">
        <v>102</v>
      </c>
      <c r="C36" s="1">
        <v>2210</v>
      </c>
      <c r="D36" s="11">
        <v>11914</v>
      </c>
      <c r="E36" s="14" t="s">
        <v>329</v>
      </c>
      <c r="F36" s="17" t="s">
        <v>346</v>
      </c>
      <c r="G36" s="5" t="s">
        <v>410</v>
      </c>
      <c r="H36" s="17"/>
    </row>
    <row r="37" spans="1:8" s="26" customFormat="1" ht="36" customHeight="1">
      <c r="A37" s="17" t="s">
        <v>152</v>
      </c>
      <c r="B37" s="2" t="s">
        <v>103</v>
      </c>
      <c r="C37" s="1">
        <v>2210</v>
      </c>
      <c r="D37" s="11">
        <v>4600</v>
      </c>
      <c r="E37" s="13" t="s">
        <v>328</v>
      </c>
      <c r="F37" s="17" t="s">
        <v>346</v>
      </c>
      <c r="G37" s="5" t="s">
        <v>410</v>
      </c>
      <c r="H37" s="17"/>
    </row>
    <row r="38" spans="1:8" s="26" customFormat="1" ht="31.5">
      <c r="A38" s="17" t="s">
        <v>153</v>
      </c>
      <c r="B38" s="2" t="s">
        <v>104</v>
      </c>
      <c r="C38" s="1">
        <v>2210</v>
      </c>
      <c r="D38" s="11">
        <v>30550</v>
      </c>
      <c r="E38" s="14" t="s">
        <v>327</v>
      </c>
      <c r="F38" s="17" t="s">
        <v>346</v>
      </c>
      <c r="G38" s="5" t="s">
        <v>410</v>
      </c>
      <c r="H38" s="17"/>
    </row>
    <row r="39" spans="1:8" s="26" customFormat="1" ht="32.25" customHeight="1">
      <c r="A39" s="17" t="s">
        <v>154</v>
      </c>
      <c r="B39" s="2" t="s">
        <v>105</v>
      </c>
      <c r="C39" s="1">
        <v>2210</v>
      </c>
      <c r="D39" s="11">
        <v>8312</v>
      </c>
      <c r="E39" s="14" t="s">
        <v>326</v>
      </c>
      <c r="F39" s="17" t="s">
        <v>346</v>
      </c>
      <c r="G39" s="5" t="s">
        <v>410</v>
      </c>
      <c r="H39" s="17"/>
    </row>
    <row r="40" spans="1:8" s="26" customFormat="1" ht="31.5">
      <c r="A40" s="17" t="s">
        <v>155</v>
      </c>
      <c r="B40" s="2" t="s">
        <v>71</v>
      </c>
      <c r="C40" s="1">
        <v>2210</v>
      </c>
      <c r="D40" s="11">
        <v>25901</v>
      </c>
      <c r="E40" s="14" t="s">
        <v>325</v>
      </c>
      <c r="F40" s="17" t="s">
        <v>346</v>
      </c>
      <c r="G40" s="5" t="s">
        <v>410</v>
      </c>
      <c r="H40" s="17"/>
    </row>
    <row r="41" spans="1:8" s="26" customFormat="1" ht="33.75" customHeight="1">
      <c r="A41" s="17" t="s">
        <v>156</v>
      </c>
      <c r="B41" s="2" t="s">
        <v>56</v>
      </c>
      <c r="C41" s="1">
        <v>2210</v>
      </c>
      <c r="D41" s="11">
        <v>3180</v>
      </c>
      <c r="E41" s="14" t="s">
        <v>324</v>
      </c>
      <c r="F41" s="17" t="s">
        <v>346</v>
      </c>
      <c r="G41" s="5" t="s">
        <v>410</v>
      </c>
      <c r="H41" s="17"/>
    </row>
    <row r="42" spans="1:8" s="26" customFormat="1" ht="66.75" customHeight="1">
      <c r="A42" s="17" t="s">
        <v>157</v>
      </c>
      <c r="B42" s="2" t="s">
        <v>57</v>
      </c>
      <c r="C42" s="1">
        <v>2210</v>
      </c>
      <c r="D42" s="11">
        <v>1952</v>
      </c>
      <c r="E42" s="14" t="s">
        <v>323</v>
      </c>
      <c r="F42" s="17" t="s">
        <v>346</v>
      </c>
      <c r="G42" s="5" t="s">
        <v>410</v>
      </c>
      <c r="H42" s="17"/>
    </row>
    <row r="43" spans="1:8" s="26" customFormat="1" ht="32.25" customHeight="1">
      <c r="A43" s="17" t="s">
        <v>158</v>
      </c>
      <c r="B43" s="2" t="s">
        <v>58</v>
      </c>
      <c r="C43" s="1">
        <v>2210</v>
      </c>
      <c r="D43" s="11">
        <v>2700</v>
      </c>
      <c r="E43" s="14" t="s">
        <v>378</v>
      </c>
      <c r="F43" s="17" t="s">
        <v>346</v>
      </c>
      <c r="G43" s="5" t="s">
        <v>410</v>
      </c>
      <c r="H43" s="17"/>
    </row>
    <row r="44" spans="1:8" s="26" customFormat="1" ht="35.25" customHeight="1">
      <c r="A44" s="116" t="s">
        <v>159</v>
      </c>
      <c r="B44" s="150" t="s">
        <v>591</v>
      </c>
      <c r="C44" s="151">
        <v>2210</v>
      </c>
      <c r="D44" s="154">
        <v>5090</v>
      </c>
      <c r="E44" s="39" t="s">
        <v>529</v>
      </c>
      <c r="F44" s="114" t="s">
        <v>346</v>
      </c>
      <c r="G44" s="155" t="s">
        <v>409</v>
      </c>
      <c r="H44" s="17"/>
    </row>
    <row r="45" spans="1:8" s="26" customFormat="1" ht="33" customHeight="1">
      <c r="A45" s="17" t="s">
        <v>160</v>
      </c>
      <c r="B45" s="2" t="s">
        <v>234</v>
      </c>
      <c r="C45" s="1">
        <v>2210</v>
      </c>
      <c r="D45" s="11">
        <v>19200</v>
      </c>
      <c r="E45" s="14" t="s">
        <v>322</v>
      </c>
      <c r="F45" s="17" t="s">
        <v>346</v>
      </c>
      <c r="G45" s="5" t="s">
        <v>410</v>
      </c>
      <c r="H45" s="17"/>
    </row>
    <row r="46" spans="1:8" s="26" customFormat="1" ht="40.5" customHeight="1">
      <c r="A46" s="17" t="s">
        <v>161</v>
      </c>
      <c r="B46" s="2" t="s">
        <v>59</v>
      </c>
      <c r="C46" s="1">
        <v>2210</v>
      </c>
      <c r="D46" s="11">
        <v>9600</v>
      </c>
      <c r="E46" s="14" t="s">
        <v>321</v>
      </c>
      <c r="F46" s="17" t="s">
        <v>346</v>
      </c>
      <c r="G46" s="5" t="s">
        <v>410</v>
      </c>
      <c r="H46" s="17"/>
    </row>
    <row r="47" spans="1:8" s="26" customFormat="1" ht="27.75" customHeight="1">
      <c r="A47" s="17" t="s">
        <v>162</v>
      </c>
      <c r="B47" s="2" t="s">
        <v>60</v>
      </c>
      <c r="C47" s="1">
        <v>2210</v>
      </c>
      <c r="D47" s="11">
        <v>6000</v>
      </c>
      <c r="E47" s="14" t="s">
        <v>320</v>
      </c>
      <c r="F47" s="17" t="s">
        <v>346</v>
      </c>
      <c r="G47" s="5" t="s">
        <v>410</v>
      </c>
      <c r="H47" s="17"/>
    </row>
    <row r="48" spans="1:8" s="26" customFormat="1" ht="47.25">
      <c r="A48" s="17" t="s">
        <v>163</v>
      </c>
      <c r="B48" s="2" t="s">
        <v>61</v>
      </c>
      <c r="C48" s="1">
        <v>2210</v>
      </c>
      <c r="D48" s="11">
        <v>15671</v>
      </c>
      <c r="E48" s="14" t="s">
        <v>319</v>
      </c>
      <c r="F48" s="17" t="s">
        <v>346</v>
      </c>
      <c r="G48" s="5" t="s">
        <v>410</v>
      </c>
      <c r="H48" s="17"/>
    </row>
    <row r="49" spans="1:8" s="26" customFormat="1" ht="31.5">
      <c r="A49" s="17" t="s">
        <v>164</v>
      </c>
      <c r="B49" s="2" t="s">
        <v>67</v>
      </c>
      <c r="C49" s="1">
        <v>2210</v>
      </c>
      <c r="D49" s="11">
        <v>10920</v>
      </c>
      <c r="E49" s="13" t="s">
        <v>318</v>
      </c>
      <c r="F49" s="17" t="s">
        <v>346</v>
      </c>
      <c r="G49" s="5" t="s">
        <v>410</v>
      </c>
      <c r="H49" s="17"/>
    </row>
    <row r="50" spans="1:8" s="26" customFormat="1" ht="47.25">
      <c r="A50" s="17" t="s">
        <v>165</v>
      </c>
      <c r="B50" s="2" t="s">
        <v>68</v>
      </c>
      <c r="C50" s="1">
        <v>2210</v>
      </c>
      <c r="D50" s="11">
        <v>23250</v>
      </c>
      <c r="E50" s="13" t="s">
        <v>317</v>
      </c>
      <c r="F50" s="17" t="s">
        <v>346</v>
      </c>
      <c r="G50" s="5" t="s">
        <v>410</v>
      </c>
      <c r="H50" s="17"/>
    </row>
    <row r="51" spans="1:8" s="26" customFormat="1" ht="33" customHeight="1">
      <c r="A51" s="17" t="s">
        <v>166</v>
      </c>
      <c r="B51" s="2" t="s">
        <v>69</v>
      </c>
      <c r="C51" s="1">
        <v>2210</v>
      </c>
      <c r="D51" s="11">
        <v>1790</v>
      </c>
      <c r="E51" s="14" t="s">
        <v>530</v>
      </c>
      <c r="F51" s="17" t="s">
        <v>346</v>
      </c>
      <c r="G51" s="5" t="s">
        <v>410</v>
      </c>
      <c r="H51" s="17"/>
    </row>
    <row r="52" spans="1:8" s="26" customFormat="1" ht="31.5">
      <c r="A52" s="17" t="s">
        <v>167</v>
      </c>
      <c r="B52" s="2" t="s">
        <v>106</v>
      </c>
      <c r="C52" s="1">
        <v>2210</v>
      </c>
      <c r="D52" s="11">
        <v>11940</v>
      </c>
      <c r="E52" s="14" t="s">
        <v>316</v>
      </c>
      <c r="F52" s="17" t="s">
        <v>346</v>
      </c>
      <c r="G52" s="5" t="s">
        <v>410</v>
      </c>
      <c r="H52" s="17"/>
    </row>
    <row r="53" spans="1:8" s="26" customFormat="1" ht="31.5">
      <c r="A53" s="17" t="s">
        <v>168</v>
      </c>
      <c r="B53" s="2" t="s">
        <v>70</v>
      </c>
      <c r="C53" s="1">
        <v>2210</v>
      </c>
      <c r="D53" s="11">
        <v>4950</v>
      </c>
      <c r="E53" s="14" t="s">
        <v>315</v>
      </c>
      <c r="F53" s="17" t="s">
        <v>346</v>
      </c>
      <c r="G53" s="5" t="s">
        <v>410</v>
      </c>
      <c r="H53" s="17"/>
    </row>
    <row r="54" spans="1:8" s="26" customFormat="1" ht="31.5">
      <c r="A54" s="17" t="s">
        <v>169</v>
      </c>
      <c r="B54" s="2" t="s">
        <v>66</v>
      </c>
      <c r="C54" s="1">
        <v>2210</v>
      </c>
      <c r="D54" s="11">
        <v>99060</v>
      </c>
      <c r="E54" s="13" t="s">
        <v>314</v>
      </c>
      <c r="F54" s="17" t="s">
        <v>346</v>
      </c>
      <c r="G54" s="5" t="s">
        <v>410</v>
      </c>
      <c r="H54" s="17"/>
    </row>
    <row r="55" spans="1:8" s="26" customFormat="1" ht="31.5">
      <c r="A55" s="17" t="s">
        <v>170</v>
      </c>
      <c r="B55" s="2" t="s">
        <v>49</v>
      </c>
      <c r="C55" s="1">
        <v>2210</v>
      </c>
      <c r="D55" s="11">
        <v>57000</v>
      </c>
      <c r="E55" s="14" t="s">
        <v>584</v>
      </c>
      <c r="F55" s="17" t="s">
        <v>346</v>
      </c>
      <c r="G55" s="5" t="s">
        <v>410</v>
      </c>
      <c r="H55" s="17"/>
    </row>
    <row r="56" spans="1:8" s="26" customFormat="1" ht="31.5">
      <c r="A56" s="17" t="s">
        <v>171</v>
      </c>
      <c r="B56" s="2" t="s">
        <v>65</v>
      </c>
      <c r="C56" s="1">
        <v>2210</v>
      </c>
      <c r="D56" s="11">
        <v>3747</v>
      </c>
      <c r="E56" s="14" t="s">
        <v>313</v>
      </c>
      <c r="F56" s="17" t="s">
        <v>346</v>
      </c>
      <c r="G56" s="5" t="s">
        <v>410</v>
      </c>
      <c r="H56" s="17"/>
    </row>
    <row r="57" spans="1:8" s="26" customFormat="1" ht="31.5">
      <c r="A57" s="17" t="s">
        <v>172</v>
      </c>
      <c r="B57" s="2" t="s">
        <v>51</v>
      </c>
      <c r="C57" s="1">
        <v>2210</v>
      </c>
      <c r="D57" s="11">
        <v>13600</v>
      </c>
      <c r="E57" s="14" t="s">
        <v>312</v>
      </c>
      <c r="F57" s="17" t="s">
        <v>346</v>
      </c>
      <c r="G57" s="5" t="s">
        <v>410</v>
      </c>
      <c r="H57" s="17"/>
    </row>
    <row r="58" spans="1:8" s="26" customFormat="1" ht="31.5">
      <c r="A58" s="17" t="s">
        <v>173</v>
      </c>
      <c r="B58" s="2" t="s">
        <v>63</v>
      </c>
      <c r="C58" s="1">
        <v>2210</v>
      </c>
      <c r="D58" s="11">
        <f>21000+11500</f>
        <v>32500</v>
      </c>
      <c r="E58" s="14" t="s">
        <v>562</v>
      </c>
      <c r="F58" s="17" t="s">
        <v>346</v>
      </c>
      <c r="G58" s="5" t="s">
        <v>410</v>
      </c>
      <c r="H58" s="17"/>
    </row>
    <row r="59" spans="1:8" s="26" customFormat="1" ht="30" customHeight="1">
      <c r="A59" s="17" t="s">
        <v>174</v>
      </c>
      <c r="B59" s="2" t="s">
        <v>50</v>
      </c>
      <c r="C59" s="1">
        <v>2210</v>
      </c>
      <c r="D59" s="11">
        <v>36455</v>
      </c>
      <c r="E59" s="14" t="s">
        <v>311</v>
      </c>
      <c r="F59" s="17" t="s">
        <v>346</v>
      </c>
      <c r="G59" s="5" t="s">
        <v>410</v>
      </c>
      <c r="H59" s="17"/>
    </row>
    <row r="60" spans="1:8" s="26" customFormat="1" ht="31.5">
      <c r="A60" s="17" t="s">
        <v>175</v>
      </c>
      <c r="B60" s="2" t="s">
        <v>107</v>
      </c>
      <c r="C60" s="1">
        <v>2210</v>
      </c>
      <c r="D60" s="11">
        <v>99700</v>
      </c>
      <c r="E60" s="13" t="s">
        <v>310</v>
      </c>
      <c r="F60" s="17" t="s">
        <v>346</v>
      </c>
      <c r="G60" s="5" t="s">
        <v>410</v>
      </c>
      <c r="H60" s="17"/>
    </row>
    <row r="61" spans="1:8" s="26" customFormat="1" ht="31.5">
      <c r="A61" s="17" t="s">
        <v>176</v>
      </c>
      <c r="B61" s="2" t="s">
        <v>117</v>
      </c>
      <c r="C61" s="1">
        <v>2210</v>
      </c>
      <c r="D61" s="11">
        <v>24000</v>
      </c>
      <c r="E61" s="14" t="s">
        <v>309</v>
      </c>
      <c r="F61" s="17" t="s">
        <v>346</v>
      </c>
      <c r="G61" s="5" t="s">
        <v>410</v>
      </c>
      <c r="H61" s="17"/>
    </row>
    <row r="62" spans="1:8" s="26" customFormat="1" ht="33" customHeight="1">
      <c r="A62" s="7" t="s">
        <v>177</v>
      </c>
      <c r="B62" s="2" t="s">
        <v>72</v>
      </c>
      <c r="C62" s="1">
        <v>2210</v>
      </c>
      <c r="D62" s="11">
        <v>60500</v>
      </c>
      <c r="E62" s="14" t="s">
        <v>531</v>
      </c>
      <c r="F62" s="17" t="s">
        <v>346</v>
      </c>
      <c r="G62" s="5" t="s">
        <v>410</v>
      </c>
      <c r="H62" s="17"/>
    </row>
    <row r="63" spans="1:8" s="26" customFormat="1" ht="31.5">
      <c r="A63" s="7" t="s">
        <v>178</v>
      </c>
      <c r="B63" s="2" t="s">
        <v>118</v>
      </c>
      <c r="C63" s="1">
        <v>2210</v>
      </c>
      <c r="D63" s="11">
        <v>2459</v>
      </c>
      <c r="E63" s="14" t="s">
        <v>308</v>
      </c>
      <c r="F63" s="17" t="s">
        <v>346</v>
      </c>
      <c r="G63" s="5" t="s">
        <v>410</v>
      </c>
      <c r="H63" s="17"/>
    </row>
    <row r="64" spans="1:8" s="26" customFormat="1" ht="78.75">
      <c r="A64" s="7" t="s">
        <v>179</v>
      </c>
      <c r="B64" s="2" t="s">
        <v>119</v>
      </c>
      <c r="C64" s="1">
        <v>2210</v>
      </c>
      <c r="D64" s="11">
        <v>33600</v>
      </c>
      <c r="E64" s="14" t="s">
        <v>307</v>
      </c>
      <c r="F64" s="17" t="s">
        <v>346</v>
      </c>
      <c r="G64" s="5" t="s">
        <v>410</v>
      </c>
      <c r="H64" s="17"/>
    </row>
    <row r="65" spans="1:8" s="26" customFormat="1" ht="31.5">
      <c r="A65" s="7" t="s">
        <v>180</v>
      </c>
      <c r="B65" s="4" t="s">
        <v>120</v>
      </c>
      <c r="C65" s="1">
        <v>2210</v>
      </c>
      <c r="D65" s="11">
        <v>22000</v>
      </c>
      <c r="E65" s="14" t="s">
        <v>306</v>
      </c>
      <c r="F65" s="17" t="s">
        <v>346</v>
      </c>
      <c r="G65" s="5" t="s">
        <v>410</v>
      </c>
      <c r="H65" s="17"/>
    </row>
    <row r="66" spans="1:8" s="26" customFormat="1" ht="31.5">
      <c r="A66" s="27" t="s">
        <v>181</v>
      </c>
      <c r="B66" s="2" t="s">
        <v>111</v>
      </c>
      <c r="C66" s="1">
        <v>2210</v>
      </c>
      <c r="D66" s="11">
        <v>22500</v>
      </c>
      <c r="E66" s="14" t="s">
        <v>305</v>
      </c>
      <c r="F66" s="17" t="s">
        <v>346</v>
      </c>
      <c r="G66" s="5" t="s">
        <v>410</v>
      </c>
      <c r="H66" s="17"/>
    </row>
    <row r="67" spans="1:8" s="26" customFormat="1" ht="31.5">
      <c r="A67" s="7" t="s">
        <v>182</v>
      </c>
      <c r="B67" s="2" t="s">
        <v>230</v>
      </c>
      <c r="C67" s="1">
        <v>2210</v>
      </c>
      <c r="D67" s="11">
        <v>1125</v>
      </c>
      <c r="E67" s="14" t="s">
        <v>304</v>
      </c>
      <c r="F67" s="17" t="s">
        <v>346</v>
      </c>
      <c r="G67" s="5" t="s">
        <v>410</v>
      </c>
      <c r="H67" s="17"/>
    </row>
    <row r="68" spans="1:8" s="26" customFormat="1" ht="31.5">
      <c r="A68" s="7" t="s">
        <v>183</v>
      </c>
      <c r="B68" s="2" t="s">
        <v>121</v>
      </c>
      <c r="C68" s="1">
        <v>2210</v>
      </c>
      <c r="D68" s="11">
        <v>4800</v>
      </c>
      <c r="E68" s="14" t="s">
        <v>303</v>
      </c>
      <c r="F68" s="17" t="s">
        <v>346</v>
      </c>
      <c r="G68" s="5" t="s">
        <v>410</v>
      </c>
      <c r="H68" s="17"/>
    </row>
    <row r="69" spans="1:8" s="26" customFormat="1" ht="33.75" customHeight="1">
      <c r="A69" s="7" t="s">
        <v>184</v>
      </c>
      <c r="B69" s="2" t="s">
        <v>122</v>
      </c>
      <c r="C69" s="1">
        <v>2210</v>
      </c>
      <c r="D69" s="11">
        <v>10</v>
      </c>
      <c r="E69" s="14" t="s">
        <v>302</v>
      </c>
      <c r="F69" s="17" t="s">
        <v>346</v>
      </c>
      <c r="G69" s="5" t="s">
        <v>410</v>
      </c>
      <c r="H69" s="17"/>
    </row>
    <row r="70" spans="1:8" s="26" customFormat="1" ht="31.5">
      <c r="A70" s="115" t="s">
        <v>185</v>
      </c>
      <c r="B70" s="150" t="s">
        <v>123</v>
      </c>
      <c r="C70" s="151">
        <v>2210</v>
      </c>
      <c r="D70" s="154">
        <v>350</v>
      </c>
      <c r="E70" s="39" t="s">
        <v>532</v>
      </c>
      <c r="F70" s="114" t="s">
        <v>346</v>
      </c>
      <c r="G70" s="155" t="s">
        <v>409</v>
      </c>
      <c r="H70" s="17"/>
    </row>
    <row r="71" spans="1:8" s="26" customFormat="1" ht="15.75">
      <c r="A71" s="7" t="s">
        <v>185</v>
      </c>
      <c r="B71" s="2" t="s">
        <v>123</v>
      </c>
      <c r="C71" s="1">
        <v>2210</v>
      </c>
      <c r="D71" s="11">
        <v>610</v>
      </c>
      <c r="E71" s="14" t="s">
        <v>592</v>
      </c>
      <c r="F71" s="17" t="s">
        <v>346</v>
      </c>
      <c r="G71" s="5" t="s">
        <v>410</v>
      </c>
      <c r="H71" s="17"/>
    </row>
    <row r="72" spans="1:8" s="30" customFormat="1" ht="31.5">
      <c r="A72" s="7" t="s">
        <v>186</v>
      </c>
      <c r="B72" s="2" t="s">
        <v>124</v>
      </c>
      <c r="C72" s="1">
        <v>2210</v>
      </c>
      <c r="D72" s="11">
        <v>1900</v>
      </c>
      <c r="E72" s="14" t="s">
        <v>301</v>
      </c>
      <c r="F72" s="17" t="s">
        <v>346</v>
      </c>
      <c r="G72" s="5" t="s">
        <v>410</v>
      </c>
      <c r="H72" s="158"/>
    </row>
    <row r="73" spans="1:8" s="30" customFormat="1" ht="31.5">
      <c r="A73" s="7" t="s">
        <v>187</v>
      </c>
      <c r="B73" s="2" t="s">
        <v>125</v>
      </c>
      <c r="C73" s="1">
        <v>2210</v>
      </c>
      <c r="D73" s="11">
        <v>1344</v>
      </c>
      <c r="E73" s="14" t="s">
        <v>300</v>
      </c>
      <c r="F73" s="17" t="s">
        <v>346</v>
      </c>
      <c r="G73" s="5" t="s">
        <v>410</v>
      </c>
      <c r="H73" s="158"/>
    </row>
    <row r="74" spans="1:8" s="30" customFormat="1" ht="31.5">
      <c r="A74" s="7" t="s">
        <v>188</v>
      </c>
      <c r="B74" s="2" t="s">
        <v>128</v>
      </c>
      <c r="C74" s="1">
        <v>2210</v>
      </c>
      <c r="D74" s="11">
        <v>20400</v>
      </c>
      <c r="E74" s="14" t="s">
        <v>299</v>
      </c>
      <c r="F74" s="17" t="s">
        <v>346</v>
      </c>
      <c r="G74" s="5" t="s">
        <v>410</v>
      </c>
      <c r="H74" s="158"/>
    </row>
    <row r="75" spans="1:8" s="29" customFormat="1" ht="31.5">
      <c r="A75" s="7" t="s">
        <v>189</v>
      </c>
      <c r="B75" s="2" t="s">
        <v>126</v>
      </c>
      <c r="C75" s="1">
        <v>2210</v>
      </c>
      <c r="D75" s="11">
        <v>1500</v>
      </c>
      <c r="E75" s="14" t="s">
        <v>298</v>
      </c>
      <c r="F75" s="17" t="s">
        <v>346</v>
      </c>
      <c r="G75" s="5" t="s">
        <v>410</v>
      </c>
      <c r="H75" s="21"/>
    </row>
    <row r="76" spans="1:8" s="29" customFormat="1" ht="31.5">
      <c r="A76" s="7" t="s">
        <v>190</v>
      </c>
      <c r="B76" s="2" t="s">
        <v>127</v>
      </c>
      <c r="C76" s="1">
        <v>2210</v>
      </c>
      <c r="D76" s="11">
        <v>19800</v>
      </c>
      <c r="E76" s="14" t="s">
        <v>297</v>
      </c>
      <c r="F76" s="17" t="s">
        <v>346</v>
      </c>
      <c r="G76" s="5" t="s">
        <v>410</v>
      </c>
      <c r="H76" s="21"/>
    </row>
    <row r="77" spans="1:8" s="29" customFormat="1" ht="31.5" hidden="1">
      <c r="A77" s="7" t="s">
        <v>237</v>
      </c>
      <c r="B77" s="2" t="s">
        <v>251</v>
      </c>
      <c r="C77" s="1">
        <v>2210</v>
      </c>
      <c r="D77" s="11">
        <v>0</v>
      </c>
      <c r="E77" s="14" t="s">
        <v>296</v>
      </c>
      <c r="F77" s="17" t="s">
        <v>346</v>
      </c>
      <c r="G77" s="5" t="s">
        <v>410</v>
      </c>
      <c r="H77" s="21"/>
    </row>
    <row r="78" spans="1:8" s="29" customFormat="1" ht="31.5">
      <c r="A78" s="7" t="s">
        <v>238</v>
      </c>
      <c r="B78" s="2" t="s">
        <v>252</v>
      </c>
      <c r="C78" s="1">
        <v>2210</v>
      </c>
      <c r="D78" s="11">
        <v>420</v>
      </c>
      <c r="E78" s="14" t="s">
        <v>295</v>
      </c>
      <c r="F78" s="17" t="s">
        <v>346</v>
      </c>
      <c r="G78" s="5" t="s">
        <v>410</v>
      </c>
      <c r="H78" s="21"/>
    </row>
    <row r="79" spans="1:8" s="29" customFormat="1" ht="30" customHeight="1">
      <c r="A79" s="7" t="s">
        <v>239</v>
      </c>
      <c r="B79" s="2" t="s">
        <v>253</v>
      </c>
      <c r="C79" s="1">
        <v>2210</v>
      </c>
      <c r="D79" s="11">
        <v>960</v>
      </c>
      <c r="E79" s="14" t="s">
        <v>294</v>
      </c>
      <c r="F79" s="17" t="s">
        <v>346</v>
      </c>
      <c r="G79" s="5" t="s">
        <v>410</v>
      </c>
      <c r="H79" s="21"/>
    </row>
    <row r="80" spans="1:8" s="29" customFormat="1" ht="31.5">
      <c r="A80" s="7" t="s">
        <v>240</v>
      </c>
      <c r="B80" s="2" t="s">
        <v>254</v>
      </c>
      <c r="C80" s="1">
        <v>2210</v>
      </c>
      <c r="D80" s="11">
        <v>760</v>
      </c>
      <c r="E80" s="14" t="s">
        <v>293</v>
      </c>
      <c r="F80" s="17" t="s">
        <v>346</v>
      </c>
      <c r="G80" s="5" t="s">
        <v>410</v>
      </c>
      <c r="H80" s="21"/>
    </row>
    <row r="81" spans="1:8" s="29" customFormat="1" ht="31.5">
      <c r="A81" s="7" t="s">
        <v>241</v>
      </c>
      <c r="B81" s="2" t="s">
        <v>255</v>
      </c>
      <c r="C81" s="1">
        <v>2210</v>
      </c>
      <c r="D81" s="11">
        <v>9750</v>
      </c>
      <c r="E81" s="14" t="s">
        <v>292</v>
      </c>
      <c r="F81" s="17" t="s">
        <v>346</v>
      </c>
      <c r="G81" s="5" t="s">
        <v>410</v>
      </c>
      <c r="H81" s="21"/>
    </row>
    <row r="82" spans="1:8" s="29" customFormat="1" ht="31.5">
      <c r="A82" s="7" t="s">
        <v>242</v>
      </c>
      <c r="B82" s="2" t="s">
        <v>256</v>
      </c>
      <c r="C82" s="1">
        <v>2210</v>
      </c>
      <c r="D82" s="11">
        <v>15000</v>
      </c>
      <c r="E82" s="14" t="s">
        <v>291</v>
      </c>
      <c r="F82" s="17" t="s">
        <v>346</v>
      </c>
      <c r="G82" s="5" t="s">
        <v>410</v>
      </c>
      <c r="H82" s="21"/>
    </row>
    <row r="83" spans="1:8" s="29" customFormat="1" ht="31.5">
      <c r="A83" s="7" t="s">
        <v>243</v>
      </c>
      <c r="B83" s="2" t="s">
        <v>257</v>
      </c>
      <c r="C83" s="1">
        <v>2210</v>
      </c>
      <c r="D83" s="11">
        <v>5730</v>
      </c>
      <c r="E83" s="14" t="s">
        <v>290</v>
      </c>
      <c r="F83" s="17" t="s">
        <v>346</v>
      </c>
      <c r="G83" s="5" t="s">
        <v>410</v>
      </c>
      <c r="H83" s="21"/>
    </row>
    <row r="84" spans="1:8" s="29" customFormat="1" ht="31.5">
      <c r="A84" s="7" t="s">
        <v>244</v>
      </c>
      <c r="B84" s="2" t="s">
        <v>258</v>
      </c>
      <c r="C84" s="1">
        <v>2210</v>
      </c>
      <c r="D84" s="11">
        <v>135</v>
      </c>
      <c r="E84" s="14" t="s">
        <v>289</v>
      </c>
      <c r="F84" s="17" t="s">
        <v>346</v>
      </c>
      <c r="G84" s="5" t="s">
        <v>410</v>
      </c>
      <c r="H84" s="21"/>
    </row>
    <row r="85" spans="1:8" s="29" customFormat="1" ht="31.5">
      <c r="A85" s="7" t="s">
        <v>245</v>
      </c>
      <c r="B85" s="2" t="s">
        <v>259</v>
      </c>
      <c r="C85" s="1">
        <v>2210</v>
      </c>
      <c r="D85" s="11">
        <v>1050</v>
      </c>
      <c r="E85" s="14" t="s">
        <v>288</v>
      </c>
      <c r="F85" s="17" t="s">
        <v>346</v>
      </c>
      <c r="G85" s="5" t="s">
        <v>410</v>
      </c>
      <c r="H85" s="21"/>
    </row>
    <row r="86" spans="1:8" s="29" customFormat="1" ht="31.5">
      <c r="A86" s="7" t="s">
        <v>246</v>
      </c>
      <c r="B86" s="2" t="s">
        <v>260</v>
      </c>
      <c r="C86" s="1">
        <v>2210</v>
      </c>
      <c r="D86" s="11">
        <v>12500</v>
      </c>
      <c r="E86" s="14" t="s">
        <v>287</v>
      </c>
      <c r="F86" s="17" t="s">
        <v>346</v>
      </c>
      <c r="G86" s="5" t="s">
        <v>410</v>
      </c>
      <c r="H86" s="21"/>
    </row>
    <row r="87" spans="1:8" s="29" customFormat="1" ht="21" customHeight="1">
      <c r="A87" s="7" t="s">
        <v>247</v>
      </c>
      <c r="B87" s="2" t="s">
        <v>261</v>
      </c>
      <c r="C87" s="1">
        <v>2210</v>
      </c>
      <c r="D87" s="11">
        <v>65</v>
      </c>
      <c r="E87" s="14" t="s">
        <v>286</v>
      </c>
      <c r="F87" s="17" t="s">
        <v>346</v>
      </c>
      <c r="G87" s="5" t="s">
        <v>410</v>
      </c>
      <c r="H87" s="21"/>
    </row>
    <row r="88" spans="1:8" s="29" customFormat="1" ht="31.5">
      <c r="A88" s="7" t="s">
        <v>248</v>
      </c>
      <c r="B88" s="2" t="s">
        <v>262</v>
      </c>
      <c r="C88" s="1">
        <v>2210</v>
      </c>
      <c r="D88" s="11">
        <v>33750</v>
      </c>
      <c r="E88" s="14" t="s">
        <v>285</v>
      </c>
      <c r="F88" s="17" t="s">
        <v>346</v>
      </c>
      <c r="G88" s="5" t="s">
        <v>410</v>
      </c>
      <c r="H88" s="21"/>
    </row>
    <row r="89" spans="1:8" s="29" customFormat="1" ht="31.5">
      <c r="A89" s="7" t="s">
        <v>249</v>
      </c>
      <c r="B89" s="159" t="s">
        <v>263</v>
      </c>
      <c r="C89" s="1">
        <v>2210</v>
      </c>
      <c r="D89" s="11">
        <v>2990</v>
      </c>
      <c r="E89" s="14" t="s">
        <v>284</v>
      </c>
      <c r="F89" s="17" t="s">
        <v>346</v>
      </c>
      <c r="G89" s="5" t="s">
        <v>410</v>
      </c>
      <c r="H89" s="21"/>
    </row>
    <row r="90" spans="1:8" s="29" customFormat="1" ht="31.5">
      <c r="A90" s="7" t="s">
        <v>250</v>
      </c>
      <c r="B90" s="2" t="s">
        <v>264</v>
      </c>
      <c r="C90" s="1">
        <v>2210</v>
      </c>
      <c r="D90" s="11">
        <v>12000</v>
      </c>
      <c r="E90" s="14" t="s">
        <v>283</v>
      </c>
      <c r="F90" s="17" t="s">
        <v>346</v>
      </c>
      <c r="G90" s="5" t="s">
        <v>410</v>
      </c>
      <c r="H90" s="21"/>
    </row>
    <row r="91" spans="1:8" s="29" customFormat="1" ht="31.5">
      <c r="A91" s="17" t="s">
        <v>217</v>
      </c>
      <c r="B91" s="4" t="s">
        <v>227</v>
      </c>
      <c r="C91" s="1">
        <v>2210</v>
      </c>
      <c r="D91" s="11">
        <f>54800+15000</f>
        <v>69800</v>
      </c>
      <c r="E91" s="14" t="s">
        <v>533</v>
      </c>
      <c r="F91" s="17" t="s">
        <v>346</v>
      </c>
      <c r="G91" s="5" t="s">
        <v>410</v>
      </c>
      <c r="H91" s="21"/>
    </row>
    <row r="92" spans="1:8" s="29" customFormat="1" ht="31.5">
      <c r="A92" s="17" t="s">
        <v>369</v>
      </c>
      <c r="B92" s="4" t="s">
        <v>371</v>
      </c>
      <c r="C92" s="1">
        <v>2210</v>
      </c>
      <c r="D92" s="11">
        <v>1400</v>
      </c>
      <c r="E92" s="14" t="s">
        <v>377</v>
      </c>
      <c r="F92" s="17" t="s">
        <v>346</v>
      </c>
      <c r="G92" s="5" t="s">
        <v>410</v>
      </c>
      <c r="H92" s="10"/>
    </row>
    <row r="93" spans="1:8" s="29" customFormat="1" ht="47.25">
      <c r="A93" s="17" t="s">
        <v>601</v>
      </c>
      <c r="B93" s="4" t="s">
        <v>602</v>
      </c>
      <c r="C93" s="1">
        <v>2210</v>
      </c>
      <c r="D93" s="11">
        <v>68850</v>
      </c>
      <c r="E93" s="14" t="s">
        <v>603</v>
      </c>
      <c r="F93" s="17" t="s">
        <v>346</v>
      </c>
      <c r="G93" s="5" t="s">
        <v>410</v>
      </c>
      <c r="H93" s="10" t="s">
        <v>604</v>
      </c>
    </row>
    <row r="94" spans="1:8" s="29" customFormat="1" ht="47.25">
      <c r="A94" s="17" t="s">
        <v>362</v>
      </c>
      <c r="B94" s="160" t="s">
        <v>385</v>
      </c>
      <c r="C94" s="1">
        <v>2210</v>
      </c>
      <c r="D94" s="11">
        <v>2000</v>
      </c>
      <c r="E94" s="14" t="s">
        <v>413</v>
      </c>
      <c r="F94" s="17" t="s">
        <v>346</v>
      </c>
      <c r="G94" s="5" t="s">
        <v>410</v>
      </c>
      <c r="H94" s="10"/>
    </row>
    <row r="95" spans="1:8" s="29" customFormat="1" ht="31.5">
      <c r="A95" s="22" t="s">
        <v>363</v>
      </c>
      <c r="B95" s="4" t="s">
        <v>370</v>
      </c>
      <c r="C95" s="1">
        <v>2210</v>
      </c>
      <c r="D95" s="11">
        <v>14420</v>
      </c>
      <c r="E95" s="14" t="s">
        <v>380</v>
      </c>
      <c r="F95" s="17" t="s">
        <v>346</v>
      </c>
      <c r="G95" s="5" t="s">
        <v>427</v>
      </c>
      <c r="H95" s="10"/>
    </row>
    <row r="96" spans="1:8" s="29" customFormat="1" ht="47.25" customHeight="1">
      <c r="A96" s="17" t="s">
        <v>364</v>
      </c>
      <c r="B96" s="2" t="s">
        <v>372</v>
      </c>
      <c r="C96" s="1">
        <v>2210</v>
      </c>
      <c r="D96" s="11">
        <v>1800</v>
      </c>
      <c r="E96" s="14" t="s">
        <v>381</v>
      </c>
      <c r="F96" s="17" t="s">
        <v>346</v>
      </c>
      <c r="G96" s="5" t="s">
        <v>427</v>
      </c>
      <c r="H96" s="10"/>
    </row>
    <row r="97" spans="1:8" s="29" customFormat="1" ht="33" customHeight="1">
      <c r="A97" s="17" t="s">
        <v>365</v>
      </c>
      <c r="B97" s="4" t="s">
        <v>373</v>
      </c>
      <c r="C97" s="1">
        <v>2210</v>
      </c>
      <c r="D97" s="11">
        <v>34500</v>
      </c>
      <c r="E97" s="14" t="s">
        <v>382</v>
      </c>
      <c r="F97" s="17" t="s">
        <v>346</v>
      </c>
      <c r="G97" s="5" t="s">
        <v>427</v>
      </c>
      <c r="H97" s="10"/>
    </row>
    <row r="98" spans="1:8" s="29" customFormat="1" ht="31.5">
      <c r="A98" s="17" t="s">
        <v>366</v>
      </c>
      <c r="B98" s="4" t="s">
        <v>374</v>
      </c>
      <c r="C98" s="1">
        <v>2210</v>
      </c>
      <c r="D98" s="11">
        <v>13000</v>
      </c>
      <c r="E98" s="14" t="s">
        <v>383</v>
      </c>
      <c r="F98" s="17" t="s">
        <v>346</v>
      </c>
      <c r="G98" s="5" t="s">
        <v>427</v>
      </c>
      <c r="H98" s="10"/>
    </row>
    <row r="99" spans="1:8" s="29" customFormat="1" ht="31.5">
      <c r="A99" s="17" t="s">
        <v>367</v>
      </c>
      <c r="B99" s="4" t="s">
        <v>375</v>
      </c>
      <c r="C99" s="1">
        <v>2210</v>
      </c>
      <c r="D99" s="11">
        <v>4500</v>
      </c>
      <c r="E99" s="13" t="s">
        <v>384</v>
      </c>
      <c r="F99" s="17" t="s">
        <v>346</v>
      </c>
      <c r="G99" s="5" t="s">
        <v>427</v>
      </c>
      <c r="H99" s="10"/>
    </row>
    <row r="100" spans="1:8" s="29" customFormat="1" ht="31.5">
      <c r="A100" s="17" t="s">
        <v>368</v>
      </c>
      <c r="B100" s="4" t="s">
        <v>376</v>
      </c>
      <c r="C100" s="1">
        <v>2210</v>
      </c>
      <c r="D100" s="11">
        <v>99900</v>
      </c>
      <c r="E100" s="14" t="s">
        <v>559</v>
      </c>
      <c r="F100" s="17" t="s">
        <v>346</v>
      </c>
      <c r="G100" s="5" t="s">
        <v>427</v>
      </c>
      <c r="H100" s="10"/>
    </row>
    <row r="101" spans="1:8" s="29" customFormat="1" ht="49.5" customHeight="1">
      <c r="A101" s="31"/>
      <c r="B101" s="34" t="s">
        <v>569</v>
      </c>
      <c r="C101" s="17"/>
      <c r="D101" s="28">
        <f>SUM(D7:D100)</f>
        <v>2063030</v>
      </c>
      <c r="E101" s="15" t="s">
        <v>605</v>
      </c>
      <c r="F101" s="17"/>
      <c r="G101" s="5"/>
      <c r="H101" s="10"/>
    </row>
    <row r="102" spans="1:8" s="29" customFormat="1" ht="35.25" customHeight="1">
      <c r="A102" s="115" t="s">
        <v>231</v>
      </c>
      <c r="B102" s="155" t="s">
        <v>113</v>
      </c>
      <c r="C102" s="151">
        <v>2220</v>
      </c>
      <c r="D102" s="161">
        <v>4492.8</v>
      </c>
      <c r="E102" s="162" t="s">
        <v>415</v>
      </c>
      <c r="F102" s="114" t="s">
        <v>346</v>
      </c>
      <c r="G102" s="155" t="s">
        <v>409</v>
      </c>
      <c r="H102" s="10"/>
    </row>
    <row r="103" spans="1:8" s="29" customFormat="1" ht="32.25" customHeight="1">
      <c r="A103" s="115" t="s">
        <v>231</v>
      </c>
      <c r="B103" s="5" t="s">
        <v>113</v>
      </c>
      <c r="C103" s="1">
        <v>2220</v>
      </c>
      <c r="D103" s="11">
        <f>15507.2-5337.73</f>
        <v>10169.470000000001</v>
      </c>
      <c r="E103" s="14" t="s">
        <v>534</v>
      </c>
      <c r="F103" s="17" t="s">
        <v>346</v>
      </c>
      <c r="G103" s="5" t="s">
        <v>410</v>
      </c>
      <c r="H103" s="10"/>
    </row>
    <row r="104" spans="1:8" s="29" customFormat="1" ht="47.25">
      <c r="A104" s="115" t="s">
        <v>192</v>
      </c>
      <c r="B104" s="163" t="s">
        <v>84</v>
      </c>
      <c r="C104" s="151">
        <v>2220</v>
      </c>
      <c r="D104" s="154">
        <v>3788.56</v>
      </c>
      <c r="E104" s="39" t="s">
        <v>419</v>
      </c>
      <c r="F104" s="114" t="s">
        <v>346</v>
      </c>
      <c r="G104" s="155" t="s">
        <v>409</v>
      </c>
      <c r="H104" s="10"/>
    </row>
    <row r="105" spans="1:8" s="29" customFormat="1" ht="47.25">
      <c r="A105" s="7" t="s">
        <v>192</v>
      </c>
      <c r="B105" s="3" t="s">
        <v>84</v>
      </c>
      <c r="C105" s="1">
        <v>2220</v>
      </c>
      <c r="D105" s="11">
        <f>94000+1211.44</f>
        <v>95211.44</v>
      </c>
      <c r="E105" s="13" t="s">
        <v>420</v>
      </c>
      <c r="F105" s="17" t="s">
        <v>346</v>
      </c>
      <c r="G105" s="5" t="s">
        <v>410</v>
      </c>
      <c r="H105" s="10"/>
    </row>
    <row r="106" spans="1:8" s="29" customFormat="1" ht="21.75" customHeight="1">
      <c r="A106" s="7" t="s">
        <v>349</v>
      </c>
      <c r="B106" s="2" t="s">
        <v>350</v>
      </c>
      <c r="C106" s="1">
        <v>2220</v>
      </c>
      <c r="D106" s="11">
        <v>70000</v>
      </c>
      <c r="E106" s="14" t="s">
        <v>356</v>
      </c>
      <c r="F106" s="17" t="s">
        <v>346</v>
      </c>
      <c r="G106" s="5" t="s">
        <v>410</v>
      </c>
      <c r="H106" s="10"/>
    </row>
    <row r="107" spans="1:8" s="29" customFormat="1" ht="47.25">
      <c r="A107" s="7" t="s">
        <v>145</v>
      </c>
      <c r="B107" s="2" t="s">
        <v>97</v>
      </c>
      <c r="C107" s="1">
        <v>2220</v>
      </c>
      <c r="D107" s="11">
        <v>102825.25</v>
      </c>
      <c r="E107" s="14" t="s">
        <v>402</v>
      </c>
      <c r="F107" s="17" t="s">
        <v>346</v>
      </c>
      <c r="G107" s="5" t="s">
        <v>410</v>
      </c>
      <c r="H107" s="24" t="s">
        <v>407</v>
      </c>
    </row>
    <row r="108" spans="1:8" s="29" customFormat="1" ht="48" customHeight="1">
      <c r="A108" s="7" t="s">
        <v>351</v>
      </c>
      <c r="B108" s="3" t="s">
        <v>352</v>
      </c>
      <c r="C108" s="1">
        <v>2220</v>
      </c>
      <c r="D108" s="11">
        <v>106571.4</v>
      </c>
      <c r="E108" s="14" t="s">
        <v>403</v>
      </c>
      <c r="F108" s="17" t="s">
        <v>346</v>
      </c>
      <c r="G108" s="5" t="s">
        <v>410</v>
      </c>
      <c r="H108" s="24" t="s">
        <v>594</v>
      </c>
    </row>
    <row r="109" spans="1:8" s="29" customFormat="1" ht="31.5">
      <c r="A109" s="7" t="s">
        <v>353</v>
      </c>
      <c r="B109" s="3" t="s">
        <v>354</v>
      </c>
      <c r="C109" s="1">
        <v>2220</v>
      </c>
      <c r="D109" s="11">
        <v>4900</v>
      </c>
      <c r="E109" s="14" t="s">
        <v>593</v>
      </c>
      <c r="F109" s="17" t="s">
        <v>346</v>
      </c>
      <c r="G109" s="5" t="s">
        <v>410</v>
      </c>
      <c r="H109" s="21"/>
    </row>
    <row r="110" spans="1:8" s="29" customFormat="1" ht="31.5">
      <c r="A110" s="7" t="s">
        <v>178</v>
      </c>
      <c r="B110" s="2" t="s">
        <v>118</v>
      </c>
      <c r="C110" s="1">
        <v>2220</v>
      </c>
      <c r="D110" s="11">
        <v>95100</v>
      </c>
      <c r="E110" s="14" t="s">
        <v>418</v>
      </c>
      <c r="F110" s="17" t="s">
        <v>346</v>
      </c>
      <c r="G110" s="5" t="s">
        <v>410</v>
      </c>
      <c r="H110" s="21"/>
    </row>
    <row r="111" spans="1:8" s="29" customFormat="1" ht="111.75" customHeight="1">
      <c r="A111" s="7" t="s">
        <v>357</v>
      </c>
      <c r="B111" s="3" t="s">
        <v>355</v>
      </c>
      <c r="C111" s="1">
        <v>2220</v>
      </c>
      <c r="D111" s="11">
        <v>46220.79</v>
      </c>
      <c r="E111" s="14" t="s">
        <v>358</v>
      </c>
      <c r="F111" s="17" t="s">
        <v>346</v>
      </c>
      <c r="G111" s="5" t="s">
        <v>410</v>
      </c>
      <c r="H111" s="21"/>
    </row>
    <row r="112" spans="1:8" s="29" customFormat="1" ht="31.5" customHeight="1">
      <c r="A112" s="7" t="s">
        <v>390</v>
      </c>
      <c r="B112" s="3" t="s">
        <v>391</v>
      </c>
      <c r="C112" s="1">
        <v>2220</v>
      </c>
      <c r="D112" s="11">
        <v>89991.9</v>
      </c>
      <c r="E112" s="14" t="s">
        <v>535</v>
      </c>
      <c r="F112" s="17" t="s">
        <v>346</v>
      </c>
      <c r="G112" s="5" t="s">
        <v>410</v>
      </c>
      <c r="H112" s="24"/>
    </row>
    <row r="113" spans="1:8" s="29" customFormat="1" ht="45.75" customHeight="1">
      <c r="A113" s="7" t="s">
        <v>393</v>
      </c>
      <c r="B113" s="3" t="s">
        <v>392</v>
      </c>
      <c r="C113" s="1">
        <v>2220</v>
      </c>
      <c r="D113" s="11">
        <v>117480</v>
      </c>
      <c r="E113" s="14" t="s">
        <v>404</v>
      </c>
      <c r="F113" s="17" t="s">
        <v>346</v>
      </c>
      <c r="G113" s="5" t="s">
        <v>410</v>
      </c>
      <c r="H113" s="24" t="s">
        <v>408</v>
      </c>
    </row>
    <row r="114" spans="1:8" s="29" customFormat="1" ht="49.5" customHeight="1">
      <c r="A114" s="7" t="s">
        <v>395</v>
      </c>
      <c r="B114" s="3" t="s">
        <v>394</v>
      </c>
      <c r="C114" s="1">
        <v>2220</v>
      </c>
      <c r="D114" s="11">
        <v>106890</v>
      </c>
      <c r="E114" s="14" t="s">
        <v>563</v>
      </c>
      <c r="F114" s="17" t="s">
        <v>346</v>
      </c>
      <c r="G114" s="5" t="s">
        <v>410</v>
      </c>
      <c r="H114" s="24" t="s">
        <v>595</v>
      </c>
    </row>
    <row r="115" spans="1:8" s="29" customFormat="1" ht="54" customHeight="1">
      <c r="A115" s="17" t="s">
        <v>396</v>
      </c>
      <c r="B115" s="2" t="s">
        <v>397</v>
      </c>
      <c r="C115" s="1">
        <v>2220</v>
      </c>
      <c r="D115" s="11">
        <v>106889.5</v>
      </c>
      <c r="E115" s="14" t="s">
        <v>564</v>
      </c>
      <c r="F115" s="17" t="s">
        <v>346</v>
      </c>
      <c r="G115" s="5" t="s">
        <v>410</v>
      </c>
      <c r="H115" s="24" t="s">
        <v>596</v>
      </c>
    </row>
    <row r="116" spans="1:8" s="29" customFormat="1" ht="35.25" customHeight="1">
      <c r="A116" s="17" t="s">
        <v>398</v>
      </c>
      <c r="B116" s="2" t="s">
        <v>399</v>
      </c>
      <c r="C116" s="1">
        <v>2220</v>
      </c>
      <c r="D116" s="11">
        <v>20658.3</v>
      </c>
      <c r="E116" s="14" t="s">
        <v>405</v>
      </c>
      <c r="F116" s="17" t="s">
        <v>346</v>
      </c>
      <c r="G116" s="5" t="s">
        <v>410</v>
      </c>
      <c r="H116" s="21"/>
    </row>
    <row r="117" spans="1:8" s="29" customFormat="1" ht="36.75" customHeight="1">
      <c r="A117" s="17" t="s">
        <v>400</v>
      </c>
      <c r="B117" s="2" t="s">
        <v>401</v>
      </c>
      <c r="C117" s="1">
        <v>2220</v>
      </c>
      <c r="D117" s="11">
        <v>19308.95</v>
      </c>
      <c r="E117" s="14" t="s">
        <v>565</v>
      </c>
      <c r="F117" s="17" t="s">
        <v>346</v>
      </c>
      <c r="G117" s="5" t="s">
        <v>410</v>
      </c>
      <c r="H117" s="21"/>
    </row>
    <row r="118" spans="1:8" s="29" customFormat="1" ht="32.25" customHeight="1">
      <c r="A118" s="7" t="s">
        <v>142</v>
      </c>
      <c r="B118" s="3" t="s">
        <v>116</v>
      </c>
      <c r="C118" s="1">
        <v>2220</v>
      </c>
      <c r="D118" s="11">
        <v>29060.48</v>
      </c>
      <c r="E118" s="14" t="s">
        <v>406</v>
      </c>
      <c r="F118" s="17" t="s">
        <v>346</v>
      </c>
      <c r="G118" s="5" t="s">
        <v>410</v>
      </c>
      <c r="H118" s="21"/>
    </row>
    <row r="119" spans="1:8" s="29" customFormat="1" ht="56.25" customHeight="1">
      <c r="A119" s="115" t="s">
        <v>416</v>
      </c>
      <c r="B119" s="163" t="s">
        <v>417</v>
      </c>
      <c r="C119" s="1">
        <v>2220</v>
      </c>
      <c r="D119" s="11">
        <v>5337.73</v>
      </c>
      <c r="E119" s="14" t="s">
        <v>442</v>
      </c>
      <c r="F119" s="17" t="s">
        <v>346</v>
      </c>
      <c r="G119" s="5" t="s">
        <v>410</v>
      </c>
      <c r="H119" s="21"/>
    </row>
    <row r="120" spans="1:8" s="29" customFormat="1" ht="49.5" customHeight="1">
      <c r="A120" s="31"/>
      <c r="B120" s="34" t="s">
        <v>570</v>
      </c>
      <c r="C120" s="17"/>
      <c r="D120" s="28">
        <f>SUM(D102:D119)</f>
        <v>1034896.5700000001</v>
      </c>
      <c r="E120" s="15" t="s">
        <v>526</v>
      </c>
      <c r="F120" s="17"/>
      <c r="G120" s="5"/>
      <c r="H120" s="21"/>
    </row>
    <row r="121" spans="1:8" s="29" customFormat="1" ht="32.25" customHeight="1">
      <c r="A121" s="17" t="s">
        <v>196</v>
      </c>
      <c r="B121" s="4" t="s">
        <v>73</v>
      </c>
      <c r="C121" s="17">
        <v>2240</v>
      </c>
      <c r="D121" s="11">
        <v>2599.59</v>
      </c>
      <c r="E121" s="14" t="s">
        <v>536</v>
      </c>
      <c r="F121" s="17" t="s">
        <v>346</v>
      </c>
      <c r="G121" s="5" t="s">
        <v>422</v>
      </c>
      <c r="H121" s="21"/>
    </row>
    <row r="122" spans="1:8" s="29" customFormat="1" ht="34.5" customHeight="1">
      <c r="A122" s="17" t="s">
        <v>196</v>
      </c>
      <c r="B122" s="4" t="s">
        <v>73</v>
      </c>
      <c r="C122" s="17">
        <v>2240</v>
      </c>
      <c r="D122" s="11">
        <f>15000-2599.59</f>
        <v>12400.41</v>
      </c>
      <c r="E122" s="14" t="s">
        <v>441</v>
      </c>
      <c r="F122" s="17" t="s">
        <v>346</v>
      </c>
      <c r="G122" s="5" t="s">
        <v>427</v>
      </c>
      <c r="H122" s="21"/>
    </row>
    <row r="123" spans="1:8" s="29" customFormat="1" ht="36" customHeight="1">
      <c r="A123" s="17" t="s">
        <v>197</v>
      </c>
      <c r="B123" s="4" t="s">
        <v>112</v>
      </c>
      <c r="C123" s="17">
        <v>2240</v>
      </c>
      <c r="D123" s="11">
        <v>620.75</v>
      </c>
      <c r="E123" s="14" t="s">
        <v>537</v>
      </c>
      <c r="F123" s="17" t="s">
        <v>346</v>
      </c>
      <c r="G123" s="5" t="s">
        <v>422</v>
      </c>
      <c r="H123" s="21"/>
    </row>
    <row r="124" spans="1:8" s="29" customFormat="1" ht="30" customHeight="1">
      <c r="A124" s="17" t="s">
        <v>197</v>
      </c>
      <c r="B124" s="4" t="s">
        <v>112</v>
      </c>
      <c r="C124" s="17">
        <v>2240</v>
      </c>
      <c r="D124" s="11">
        <f>7800-620.75</f>
        <v>7179.25</v>
      </c>
      <c r="E124" s="14" t="s">
        <v>467</v>
      </c>
      <c r="F124" s="17" t="s">
        <v>346</v>
      </c>
      <c r="G124" s="5" t="s">
        <v>427</v>
      </c>
      <c r="H124" s="21"/>
    </row>
    <row r="125" spans="1:8" s="29" customFormat="1" ht="32.25" customHeight="1">
      <c r="A125" s="17" t="s">
        <v>198</v>
      </c>
      <c r="B125" s="2" t="s">
        <v>108</v>
      </c>
      <c r="C125" s="17">
        <v>2240</v>
      </c>
      <c r="D125" s="11">
        <f>4500+270+360+700</f>
        <v>5830</v>
      </c>
      <c r="E125" s="14" t="s">
        <v>282</v>
      </c>
      <c r="F125" s="17" t="s">
        <v>346</v>
      </c>
      <c r="G125" s="5" t="s">
        <v>427</v>
      </c>
      <c r="H125" s="21"/>
    </row>
    <row r="126" spans="1:8" s="29" customFormat="1" ht="31.5">
      <c r="A126" s="17" t="s">
        <v>199</v>
      </c>
      <c r="B126" s="4" t="s">
        <v>74</v>
      </c>
      <c r="C126" s="17">
        <v>2240</v>
      </c>
      <c r="D126" s="11">
        <v>1974.94</v>
      </c>
      <c r="E126" s="14" t="s">
        <v>431</v>
      </c>
      <c r="F126" s="17" t="s">
        <v>346</v>
      </c>
      <c r="G126" s="5" t="s">
        <v>422</v>
      </c>
      <c r="H126" s="21"/>
    </row>
    <row r="127" spans="1:8" s="29" customFormat="1" ht="36" customHeight="1">
      <c r="A127" s="17" t="s">
        <v>199</v>
      </c>
      <c r="B127" s="4" t="s">
        <v>74</v>
      </c>
      <c r="C127" s="17">
        <v>2240</v>
      </c>
      <c r="D127" s="12">
        <f>99900-1974.94</f>
        <v>97925.06</v>
      </c>
      <c r="E127" s="14" t="s">
        <v>538</v>
      </c>
      <c r="F127" s="17" t="s">
        <v>346</v>
      </c>
      <c r="G127" s="5" t="s">
        <v>427</v>
      </c>
      <c r="H127" s="21"/>
    </row>
    <row r="128" spans="1:8" s="29" customFormat="1" ht="31.5">
      <c r="A128" s="17" t="s">
        <v>200</v>
      </c>
      <c r="B128" s="4" t="s">
        <v>52</v>
      </c>
      <c r="C128" s="17">
        <v>2240</v>
      </c>
      <c r="D128" s="12">
        <v>3330.13</v>
      </c>
      <c r="E128" s="14" t="s">
        <v>440</v>
      </c>
      <c r="F128" s="17" t="s">
        <v>346</v>
      </c>
      <c r="G128" s="5" t="s">
        <v>422</v>
      </c>
      <c r="H128" s="21"/>
    </row>
    <row r="129" spans="1:8" s="29" customFormat="1" ht="31.5">
      <c r="A129" s="17" t="s">
        <v>200</v>
      </c>
      <c r="B129" s="4" t="s">
        <v>52</v>
      </c>
      <c r="C129" s="17">
        <v>2240</v>
      </c>
      <c r="D129" s="12">
        <v>34148.19</v>
      </c>
      <c r="E129" s="13" t="s">
        <v>446</v>
      </c>
      <c r="F129" s="17" t="s">
        <v>346</v>
      </c>
      <c r="G129" s="5" t="s">
        <v>427</v>
      </c>
      <c r="H129" s="10"/>
    </row>
    <row r="130" spans="1:8" s="29" customFormat="1" ht="31.5">
      <c r="A130" s="17" t="s">
        <v>265</v>
      </c>
      <c r="B130" s="2" t="s">
        <v>266</v>
      </c>
      <c r="C130" s="17">
        <v>2240</v>
      </c>
      <c r="D130" s="11">
        <v>15000</v>
      </c>
      <c r="E130" s="13" t="s">
        <v>597</v>
      </c>
      <c r="F130" s="17" t="s">
        <v>346</v>
      </c>
      <c r="G130" s="5" t="s">
        <v>427</v>
      </c>
      <c r="H130" s="21"/>
    </row>
    <row r="131" spans="1:8" s="29" customFormat="1" ht="31.5">
      <c r="A131" s="17" t="s">
        <v>201</v>
      </c>
      <c r="B131" s="4" t="s">
        <v>75</v>
      </c>
      <c r="C131" s="17">
        <v>2240</v>
      </c>
      <c r="D131" s="11">
        <v>475</v>
      </c>
      <c r="E131" s="13" t="s">
        <v>432</v>
      </c>
      <c r="F131" s="17" t="s">
        <v>346</v>
      </c>
      <c r="G131" s="5" t="s">
        <v>422</v>
      </c>
      <c r="H131" s="21"/>
    </row>
    <row r="132" spans="1:8" s="29" customFormat="1" ht="33.75" customHeight="1">
      <c r="A132" s="17" t="s">
        <v>201</v>
      </c>
      <c r="B132" s="4" t="s">
        <v>75</v>
      </c>
      <c r="C132" s="17">
        <v>2240</v>
      </c>
      <c r="D132" s="12">
        <f>40000-475</f>
        <v>39525</v>
      </c>
      <c r="E132" s="39" t="s">
        <v>433</v>
      </c>
      <c r="F132" s="17" t="s">
        <v>346</v>
      </c>
      <c r="G132" s="5" t="s">
        <v>427</v>
      </c>
      <c r="H132" s="21"/>
    </row>
    <row r="133" spans="1:8" s="29" customFormat="1" ht="31.5">
      <c r="A133" s="114" t="s">
        <v>202</v>
      </c>
      <c r="B133" s="164" t="s">
        <v>193</v>
      </c>
      <c r="C133" s="114">
        <v>2240</v>
      </c>
      <c r="D133" s="152">
        <v>10292.77</v>
      </c>
      <c r="E133" s="39" t="s">
        <v>539</v>
      </c>
      <c r="F133" s="114" t="s">
        <v>424</v>
      </c>
      <c r="G133" s="155" t="s">
        <v>422</v>
      </c>
      <c r="H133" s="21"/>
    </row>
    <row r="134" spans="1:8" s="29" customFormat="1" ht="38.25" customHeight="1">
      <c r="A134" s="114" t="s">
        <v>202</v>
      </c>
      <c r="B134" s="164" t="s">
        <v>462</v>
      </c>
      <c r="C134" s="114">
        <v>2240</v>
      </c>
      <c r="D134" s="152">
        <v>738.15</v>
      </c>
      <c r="E134" s="39" t="s">
        <v>469</v>
      </c>
      <c r="F134" s="114" t="s">
        <v>424</v>
      </c>
      <c r="G134" s="155" t="s">
        <v>422</v>
      </c>
      <c r="H134" s="21"/>
    </row>
    <row r="135" spans="1:8" s="29" customFormat="1" ht="33" customHeight="1">
      <c r="A135" s="17" t="s">
        <v>202</v>
      </c>
      <c r="B135" s="4" t="s">
        <v>193</v>
      </c>
      <c r="C135" s="17">
        <v>2240</v>
      </c>
      <c r="D135" s="12">
        <f>46320-10292.77-738.15</f>
        <v>35289.079999999994</v>
      </c>
      <c r="E135" s="39" t="s">
        <v>468</v>
      </c>
      <c r="F135" s="17" t="s">
        <v>346</v>
      </c>
      <c r="G135" s="5" t="s">
        <v>427</v>
      </c>
      <c r="H135" s="21"/>
    </row>
    <row r="136" spans="1:8" s="29" customFormat="1" ht="31.5">
      <c r="A136" s="114" t="s">
        <v>203</v>
      </c>
      <c r="B136" s="164" t="s">
        <v>109</v>
      </c>
      <c r="C136" s="114">
        <v>2240</v>
      </c>
      <c r="D136" s="152">
        <v>29700.45</v>
      </c>
      <c r="E136" s="39" t="s">
        <v>443</v>
      </c>
      <c r="F136" s="114" t="s">
        <v>424</v>
      </c>
      <c r="G136" s="155" t="s">
        <v>422</v>
      </c>
      <c r="H136" s="21"/>
    </row>
    <row r="137" spans="1:8" s="29" customFormat="1" ht="31.5">
      <c r="A137" s="17" t="s">
        <v>203</v>
      </c>
      <c r="B137" s="4" t="s">
        <v>109</v>
      </c>
      <c r="C137" s="17">
        <v>2240</v>
      </c>
      <c r="D137" s="12">
        <v>66132.66</v>
      </c>
      <c r="E137" s="16" t="s">
        <v>425</v>
      </c>
      <c r="F137" s="17" t="s">
        <v>346</v>
      </c>
      <c r="G137" s="5" t="s">
        <v>410</v>
      </c>
      <c r="H137" s="21"/>
    </row>
    <row r="138" spans="1:8" s="29" customFormat="1" ht="31.5">
      <c r="A138" s="17" t="s">
        <v>204</v>
      </c>
      <c r="B138" s="4" t="s">
        <v>76</v>
      </c>
      <c r="C138" s="17">
        <v>2240</v>
      </c>
      <c r="D138" s="12">
        <v>2666.14</v>
      </c>
      <c r="E138" s="16" t="s">
        <v>447</v>
      </c>
      <c r="F138" s="17" t="s">
        <v>346</v>
      </c>
      <c r="G138" s="155" t="s">
        <v>422</v>
      </c>
      <c r="H138" s="21"/>
    </row>
    <row r="139" spans="1:8" s="29" customFormat="1" ht="31.5">
      <c r="A139" s="17" t="s">
        <v>204</v>
      </c>
      <c r="B139" s="4" t="s">
        <v>76</v>
      </c>
      <c r="C139" s="17">
        <v>2240</v>
      </c>
      <c r="D139" s="12">
        <f>4800-2666.14</f>
        <v>2133.86</v>
      </c>
      <c r="E139" s="14" t="s">
        <v>448</v>
      </c>
      <c r="F139" s="17" t="s">
        <v>346</v>
      </c>
      <c r="G139" s="5" t="s">
        <v>427</v>
      </c>
      <c r="H139" s="21"/>
    </row>
    <row r="140" spans="1:8" s="29" customFormat="1" ht="27" customHeight="1">
      <c r="A140" s="114" t="s">
        <v>229</v>
      </c>
      <c r="B140" s="164" t="s">
        <v>228</v>
      </c>
      <c r="C140" s="114">
        <v>2240</v>
      </c>
      <c r="D140" s="152">
        <v>14.4</v>
      </c>
      <c r="E140" s="39" t="s">
        <v>421</v>
      </c>
      <c r="F140" s="114" t="s">
        <v>346</v>
      </c>
      <c r="G140" s="155" t="s">
        <v>422</v>
      </c>
      <c r="H140" s="21"/>
    </row>
    <row r="141" spans="1:8" s="29" customFormat="1" ht="15.75">
      <c r="A141" s="17" t="s">
        <v>229</v>
      </c>
      <c r="B141" s="4" t="s">
        <v>228</v>
      </c>
      <c r="C141" s="17">
        <v>2240</v>
      </c>
      <c r="D141" s="12">
        <v>45.6</v>
      </c>
      <c r="E141" s="14" t="s">
        <v>598</v>
      </c>
      <c r="F141" s="17" t="s">
        <v>346</v>
      </c>
      <c r="G141" s="5" t="s">
        <v>410</v>
      </c>
      <c r="H141" s="21"/>
    </row>
    <row r="142" spans="1:8" s="29" customFormat="1" ht="31.5">
      <c r="A142" s="17" t="s">
        <v>205</v>
      </c>
      <c r="B142" s="4" t="s">
        <v>77</v>
      </c>
      <c r="C142" s="17">
        <v>2240</v>
      </c>
      <c r="D142" s="12">
        <v>7800</v>
      </c>
      <c r="E142" s="14" t="s">
        <v>281</v>
      </c>
      <c r="F142" s="17" t="s">
        <v>346</v>
      </c>
      <c r="G142" s="5" t="s">
        <v>427</v>
      </c>
      <c r="H142" s="21"/>
    </row>
    <row r="143" spans="1:8" s="29" customFormat="1" ht="47.25">
      <c r="A143" s="17" t="s">
        <v>386</v>
      </c>
      <c r="B143" s="4" t="s">
        <v>387</v>
      </c>
      <c r="C143" s="17">
        <v>2240</v>
      </c>
      <c r="D143" s="12">
        <v>146.85</v>
      </c>
      <c r="E143" s="14" t="s">
        <v>475</v>
      </c>
      <c r="F143" s="17" t="s">
        <v>346</v>
      </c>
      <c r="G143" s="155" t="s">
        <v>422</v>
      </c>
      <c r="H143" s="21"/>
    </row>
    <row r="144" spans="1:8" s="29" customFormat="1" ht="49.5" customHeight="1">
      <c r="A144" s="17" t="s">
        <v>386</v>
      </c>
      <c r="B144" s="4" t="s">
        <v>387</v>
      </c>
      <c r="C144" s="17">
        <v>2240</v>
      </c>
      <c r="D144" s="12">
        <f>8500-146.85</f>
        <v>8353.15</v>
      </c>
      <c r="E144" s="14" t="s">
        <v>474</v>
      </c>
      <c r="F144" s="17" t="s">
        <v>346</v>
      </c>
      <c r="G144" s="5" t="s">
        <v>427</v>
      </c>
      <c r="H144" s="23"/>
    </row>
    <row r="145" spans="1:8" s="29" customFormat="1" ht="34.5" customHeight="1">
      <c r="A145" s="114" t="s">
        <v>206</v>
      </c>
      <c r="B145" s="150" t="s">
        <v>110</v>
      </c>
      <c r="C145" s="114">
        <v>2240</v>
      </c>
      <c r="D145" s="152">
        <v>3099.73</v>
      </c>
      <c r="E145" s="39" t="s">
        <v>566</v>
      </c>
      <c r="F145" s="114" t="s">
        <v>346</v>
      </c>
      <c r="G145" s="155" t="s">
        <v>422</v>
      </c>
      <c r="H145" s="23"/>
    </row>
    <row r="146" spans="1:8" s="29" customFormat="1" ht="32.25" customHeight="1">
      <c r="A146" s="17" t="s">
        <v>206</v>
      </c>
      <c r="B146" s="2" t="s">
        <v>110</v>
      </c>
      <c r="C146" s="17">
        <v>2240</v>
      </c>
      <c r="D146" s="12">
        <v>10999.19</v>
      </c>
      <c r="E146" s="14" t="s">
        <v>444</v>
      </c>
      <c r="F146" s="17" t="s">
        <v>346</v>
      </c>
      <c r="G146" s="5" t="s">
        <v>410</v>
      </c>
      <c r="H146" s="21"/>
    </row>
    <row r="147" spans="1:8" s="29" customFormat="1" ht="47.25">
      <c r="A147" s="17" t="s">
        <v>456</v>
      </c>
      <c r="B147" s="4" t="s">
        <v>459</v>
      </c>
      <c r="C147" s="17">
        <v>2240</v>
      </c>
      <c r="D147" s="12">
        <v>3600</v>
      </c>
      <c r="E147" s="14" t="s">
        <v>280</v>
      </c>
      <c r="F147" s="17" t="s">
        <v>346</v>
      </c>
      <c r="G147" s="5" t="s">
        <v>427</v>
      </c>
      <c r="H147" s="21"/>
    </row>
    <row r="148" spans="1:8" s="29" customFormat="1" ht="26.25" customHeight="1">
      <c r="A148" s="17" t="s">
        <v>207</v>
      </c>
      <c r="B148" s="4" t="s">
        <v>115</v>
      </c>
      <c r="C148" s="17">
        <v>2240</v>
      </c>
      <c r="D148" s="12">
        <v>6000</v>
      </c>
      <c r="E148" s="13" t="s">
        <v>279</v>
      </c>
      <c r="F148" s="17" t="s">
        <v>346</v>
      </c>
      <c r="G148" s="5" t="s">
        <v>427</v>
      </c>
      <c r="H148" s="21"/>
    </row>
    <row r="149" spans="1:8" s="29" customFormat="1" ht="31.5">
      <c r="A149" s="17" t="s">
        <v>208</v>
      </c>
      <c r="B149" s="4" t="s">
        <v>78</v>
      </c>
      <c r="C149" s="17">
        <v>2240</v>
      </c>
      <c r="D149" s="12">
        <v>7476</v>
      </c>
      <c r="E149" s="14" t="s">
        <v>434</v>
      </c>
      <c r="F149" s="17" t="s">
        <v>346</v>
      </c>
      <c r="G149" s="155" t="s">
        <v>422</v>
      </c>
      <c r="H149" s="21"/>
    </row>
    <row r="150" spans="1:8" s="29" customFormat="1" ht="36" customHeight="1">
      <c r="A150" s="17" t="s">
        <v>208</v>
      </c>
      <c r="B150" s="4" t="s">
        <v>78</v>
      </c>
      <c r="C150" s="17">
        <v>2240</v>
      </c>
      <c r="D150" s="12">
        <f>99900-7476</f>
        <v>92424</v>
      </c>
      <c r="E150" s="14" t="s">
        <v>435</v>
      </c>
      <c r="F150" s="17" t="s">
        <v>346</v>
      </c>
      <c r="G150" s="5" t="s">
        <v>410</v>
      </c>
      <c r="H150" s="21"/>
    </row>
    <row r="151" spans="1:8" s="29" customFormat="1" ht="31.5">
      <c r="A151" s="17" t="s">
        <v>429</v>
      </c>
      <c r="B151" s="4" t="s">
        <v>430</v>
      </c>
      <c r="C151" s="17">
        <v>2240</v>
      </c>
      <c r="D151" s="12">
        <f>500+640</f>
        <v>1140</v>
      </c>
      <c r="E151" s="14" t="s">
        <v>436</v>
      </c>
      <c r="F151" s="17" t="s">
        <v>346</v>
      </c>
      <c r="G151" s="155" t="s">
        <v>422</v>
      </c>
      <c r="H151" s="21"/>
    </row>
    <row r="152" spans="1:8" s="29" customFormat="1" ht="27.75" customHeight="1">
      <c r="A152" s="17" t="s">
        <v>209</v>
      </c>
      <c r="B152" s="4" t="s">
        <v>79</v>
      </c>
      <c r="C152" s="17">
        <v>2240</v>
      </c>
      <c r="D152" s="12">
        <v>30000</v>
      </c>
      <c r="E152" s="13" t="s">
        <v>274</v>
      </c>
      <c r="F152" s="17" t="s">
        <v>346</v>
      </c>
      <c r="G152" s="5" t="s">
        <v>427</v>
      </c>
      <c r="H152" s="21"/>
    </row>
    <row r="153" spans="1:8" s="29" customFormat="1" ht="20.25" customHeight="1">
      <c r="A153" s="17" t="s">
        <v>210</v>
      </c>
      <c r="B153" s="4" t="s">
        <v>80</v>
      </c>
      <c r="C153" s="17">
        <v>2240</v>
      </c>
      <c r="D153" s="12">
        <v>5000</v>
      </c>
      <c r="E153" s="14" t="s">
        <v>278</v>
      </c>
      <c r="F153" s="17" t="s">
        <v>346</v>
      </c>
      <c r="G153" s="5" t="s">
        <v>427</v>
      </c>
      <c r="H153" s="21"/>
    </row>
    <row r="154" spans="1:8" s="29" customFormat="1" ht="31.5">
      <c r="A154" s="114" t="s">
        <v>211</v>
      </c>
      <c r="B154" s="164" t="s">
        <v>81</v>
      </c>
      <c r="C154" s="114">
        <v>2240</v>
      </c>
      <c r="D154" s="152">
        <f>7900+525+288</f>
        <v>8713</v>
      </c>
      <c r="E154" s="39" t="s">
        <v>437</v>
      </c>
      <c r="F154" s="114" t="s">
        <v>424</v>
      </c>
      <c r="G154" s="155" t="s">
        <v>422</v>
      </c>
      <c r="H154" s="21"/>
    </row>
    <row r="155" spans="1:8" s="29" customFormat="1" ht="35.25" customHeight="1">
      <c r="A155" s="17" t="s">
        <v>211</v>
      </c>
      <c r="B155" s="4" t="s">
        <v>81</v>
      </c>
      <c r="C155" s="17">
        <v>2240</v>
      </c>
      <c r="D155" s="12">
        <f>37500-8713</f>
        <v>28787</v>
      </c>
      <c r="E155" s="14" t="s">
        <v>560</v>
      </c>
      <c r="F155" s="17" t="s">
        <v>346</v>
      </c>
      <c r="G155" s="5" t="s">
        <v>427</v>
      </c>
      <c r="H155" s="21"/>
    </row>
    <row r="156" spans="1:8" s="29" customFormat="1" ht="36" customHeight="1">
      <c r="A156" s="17" t="s">
        <v>212</v>
      </c>
      <c r="B156" s="4" t="s">
        <v>82</v>
      </c>
      <c r="C156" s="17">
        <v>2240</v>
      </c>
      <c r="D156" s="12">
        <v>7559.23</v>
      </c>
      <c r="E156" s="14" t="s">
        <v>438</v>
      </c>
      <c r="F156" s="17" t="s">
        <v>346</v>
      </c>
      <c r="G156" s="155" t="s">
        <v>422</v>
      </c>
      <c r="H156" s="21"/>
    </row>
    <row r="157" spans="1:8" s="29" customFormat="1" ht="47.25">
      <c r="A157" s="17" t="s">
        <v>212</v>
      </c>
      <c r="B157" s="4" t="s">
        <v>461</v>
      </c>
      <c r="C157" s="17">
        <v>2240</v>
      </c>
      <c r="D157" s="12">
        <v>1192.81</v>
      </c>
      <c r="E157" s="14" t="s">
        <v>466</v>
      </c>
      <c r="F157" s="17" t="s">
        <v>346</v>
      </c>
      <c r="G157" s="155" t="s">
        <v>422</v>
      </c>
      <c r="H157" s="21"/>
    </row>
    <row r="158" spans="1:8" s="29" customFormat="1" ht="36.75" customHeight="1">
      <c r="A158" s="17" t="s">
        <v>212</v>
      </c>
      <c r="B158" s="4" t="s">
        <v>82</v>
      </c>
      <c r="C158" s="17">
        <v>2240</v>
      </c>
      <c r="D158" s="12">
        <f>34000-7559.23-1192.81</f>
        <v>25247.96</v>
      </c>
      <c r="E158" s="14" t="s">
        <v>465</v>
      </c>
      <c r="F158" s="17" t="s">
        <v>346</v>
      </c>
      <c r="G158" s="5" t="s">
        <v>427</v>
      </c>
      <c r="H158" s="21"/>
    </row>
    <row r="159" spans="1:8" s="29" customFormat="1" ht="47.25" customHeight="1">
      <c r="A159" s="17" t="s">
        <v>213</v>
      </c>
      <c r="B159" s="4" t="s">
        <v>114</v>
      </c>
      <c r="C159" s="17">
        <v>2240</v>
      </c>
      <c r="D159" s="12">
        <f>94280-12683</f>
        <v>81597</v>
      </c>
      <c r="E159" s="14" t="s">
        <v>359</v>
      </c>
      <c r="F159" s="17" t="s">
        <v>346</v>
      </c>
      <c r="G159" s="5" t="s">
        <v>427</v>
      </c>
      <c r="H159" s="10"/>
    </row>
    <row r="160" spans="1:8" s="29" customFormat="1" ht="35.25" customHeight="1">
      <c r="A160" s="114" t="s">
        <v>214</v>
      </c>
      <c r="B160" s="164" t="s">
        <v>83</v>
      </c>
      <c r="C160" s="114">
        <v>2240</v>
      </c>
      <c r="D160" s="152">
        <f>255+2248+2799.99+2500</f>
        <v>7802.99</v>
      </c>
      <c r="E160" s="39" t="s">
        <v>439</v>
      </c>
      <c r="F160" s="114" t="s">
        <v>424</v>
      </c>
      <c r="G160" s="155" t="s">
        <v>422</v>
      </c>
      <c r="H160" s="10"/>
    </row>
    <row r="161" spans="1:8" s="29" customFormat="1" ht="39.75" customHeight="1">
      <c r="A161" s="17" t="s">
        <v>214</v>
      </c>
      <c r="B161" s="4" t="s">
        <v>83</v>
      </c>
      <c r="C161" s="17">
        <v>2240</v>
      </c>
      <c r="D161" s="12">
        <f>56400-7802.99</f>
        <v>48597.01</v>
      </c>
      <c r="E161" s="14" t="s">
        <v>540</v>
      </c>
      <c r="F161" s="17" t="s">
        <v>346</v>
      </c>
      <c r="G161" s="5" t="s">
        <v>427</v>
      </c>
      <c r="H161" s="21"/>
    </row>
    <row r="162" spans="1:8" s="29" customFormat="1" ht="47.25">
      <c r="A162" s="17" t="s">
        <v>215</v>
      </c>
      <c r="B162" s="4" t="s">
        <v>455</v>
      </c>
      <c r="C162" s="17">
        <v>2240</v>
      </c>
      <c r="D162" s="12">
        <v>96000</v>
      </c>
      <c r="E162" s="14" t="s">
        <v>277</v>
      </c>
      <c r="F162" s="17" t="s">
        <v>346</v>
      </c>
      <c r="G162" s="5" t="s">
        <v>427</v>
      </c>
      <c r="H162" s="21"/>
    </row>
    <row r="163" spans="1:8" s="29" customFormat="1" ht="47.25">
      <c r="A163" s="17" t="s">
        <v>216</v>
      </c>
      <c r="B163" s="4" t="s">
        <v>194</v>
      </c>
      <c r="C163" s="17">
        <v>2240</v>
      </c>
      <c r="D163" s="12">
        <v>99900</v>
      </c>
      <c r="E163" s="14" t="s">
        <v>276</v>
      </c>
      <c r="F163" s="17" t="s">
        <v>346</v>
      </c>
      <c r="G163" s="5" t="s">
        <v>427</v>
      </c>
      <c r="H163" s="21"/>
    </row>
    <row r="164" spans="1:8" s="29" customFormat="1" ht="33.75" customHeight="1">
      <c r="A164" s="17" t="s">
        <v>267</v>
      </c>
      <c r="B164" s="2" t="s">
        <v>268</v>
      </c>
      <c r="C164" s="17">
        <v>2240</v>
      </c>
      <c r="D164" s="11">
        <v>80231.57</v>
      </c>
      <c r="E164" s="14" t="s">
        <v>445</v>
      </c>
      <c r="F164" s="17" t="s">
        <v>346</v>
      </c>
      <c r="G164" s="5" t="s">
        <v>410</v>
      </c>
      <c r="H164" s="21"/>
    </row>
    <row r="165" spans="1:8" s="29" customFormat="1" ht="31.5">
      <c r="A165" s="17" t="s">
        <v>269</v>
      </c>
      <c r="B165" s="2" t="s">
        <v>270</v>
      </c>
      <c r="C165" s="17">
        <v>2240</v>
      </c>
      <c r="D165" s="11">
        <v>63801.08</v>
      </c>
      <c r="E165" s="14" t="s">
        <v>423</v>
      </c>
      <c r="F165" s="17" t="s">
        <v>346</v>
      </c>
      <c r="G165" s="5" t="s">
        <v>410</v>
      </c>
      <c r="H165" s="23"/>
    </row>
    <row r="166" spans="1:8" s="29" customFormat="1" ht="36" customHeight="1">
      <c r="A166" s="17" t="s">
        <v>218</v>
      </c>
      <c r="B166" s="4" t="s">
        <v>195</v>
      </c>
      <c r="C166" s="17">
        <v>2240</v>
      </c>
      <c r="D166" s="11">
        <v>2</v>
      </c>
      <c r="E166" s="13" t="s">
        <v>464</v>
      </c>
      <c r="F166" s="17" t="s">
        <v>346</v>
      </c>
      <c r="G166" s="155" t="s">
        <v>422</v>
      </c>
      <c r="H166" s="23"/>
    </row>
    <row r="167" spans="1:8" s="29" customFormat="1" ht="30.75" customHeight="1">
      <c r="A167" s="17" t="s">
        <v>218</v>
      </c>
      <c r="B167" s="4" t="s">
        <v>195</v>
      </c>
      <c r="C167" s="17">
        <v>2240</v>
      </c>
      <c r="D167" s="12">
        <v>8</v>
      </c>
      <c r="E167" s="13" t="s">
        <v>463</v>
      </c>
      <c r="F167" s="17" t="s">
        <v>346</v>
      </c>
      <c r="G167" s="5" t="s">
        <v>427</v>
      </c>
      <c r="H167" s="21"/>
    </row>
    <row r="168" spans="1:8" s="29" customFormat="1" ht="47.25">
      <c r="A168" s="31"/>
      <c r="B168" s="34" t="s">
        <v>567</v>
      </c>
      <c r="C168" s="17"/>
      <c r="D168" s="32">
        <f>SUM(D121:D167)</f>
        <v>1093500.0000000002</v>
      </c>
      <c r="E168" s="18" t="s">
        <v>344</v>
      </c>
      <c r="F168" s="17"/>
      <c r="G168" s="5"/>
      <c r="H168" s="21"/>
    </row>
    <row r="169" spans="1:8" s="30" customFormat="1" ht="31.5">
      <c r="A169" s="2"/>
      <c r="B169" s="5" t="s">
        <v>41</v>
      </c>
      <c r="C169" s="1">
        <v>2250</v>
      </c>
      <c r="D169" s="11">
        <v>8592.38</v>
      </c>
      <c r="E169" s="13" t="s">
        <v>541</v>
      </c>
      <c r="F169" s="17" t="s">
        <v>346</v>
      </c>
      <c r="G169" s="5" t="s">
        <v>426</v>
      </c>
      <c r="H169" s="17"/>
    </row>
    <row r="170" spans="1:8" s="30" customFormat="1" ht="31.5">
      <c r="A170" s="2"/>
      <c r="B170" s="5" t="s">
        <v>41</v>
      </c>
      <c r="C170" s="1">
        <v>2250</v>
      </c>
      <c r="D170" s="11">
        <f>82000-8592.38</f>
        <v>73407.62</v>
      </c>
      <c r="E170" s="13" t="s">
        <v>542</v>
      </c>
      <c r="F170" s="17" t="s">
        <v>346</v>
      </c>
      <c r="G170" s="5" t="s">
        <v>427</v>
      </c>
      <c r="H170" s="17"/>
    </row>
    <row r="171" spans="1:8" s="30" customFormat="1" ht="31.5">
      <c r="A171" s="2"/>
      <c r="B171" s="31" t="s">
        <v>568</v>
      </c>
      <c r="C171" s="17"/>
      <c r="D171" s="32">
        <f>SUM(D169:D170)</f>
        <v>82000</v>
      </c>
      <c r="E171" s="19" t="s">
        <v>275</v>
      </c>
      <c r="F171" s="17"/>
      <c r="G171" s="5"/>
      <c r="H171" s="17"/>
    </row>
    <row r="172" spans="1:8" s="29" customFormat="1" ht="32.25" customHeight="1">
      <c r="A172" s="1" t="s">
        <v>219</v>
      </c>
      <c r="B172" s="5" t="s">
        <v>42</v>
      </c>
      <c r="C172" s="1">
        <v>2271</v>
      </c>
      <c r="D172" s="11">
        <v>7584.3</v>
      </c>
      <c r="E172" s="16" t="s">
        <v>476</v>
      </c>
      <c r="F172" s="17" t="s">
        <v>346</v>
      </c>
      <c r="G172" s="5" t="s">
        <v>426</v>
      </c>
      <c r="H172" s="1"/>
    </row>
    <row r="173" spans="1:8" s="29" customFormat="1" ht="36" customHeight="1">
      <c r="A173" s="1" t="s">
        <v>219</v>
      </c>
      <c r="B173" s="5" t="s">
        <v>42</v>
      </c>
      <c r="C173" s="1">
        <v>2271</v>
      </c>
      <c r="D173" s="11" t="s">
        <v>546</v>
      </c>
      <c r="E173" s="16" t="s">
        <v>547</v>
      </c>
      <c r="F173" s="17" t="s">
        <v>346</v>
      </c>
      <c r="G173" s="5" t="s">
        <v>427</v>
      </c>
      <c r="H173" s="1"/>
    </row>
    <row r="174" spans="1:8" s="29" customFormat="1" ht="30.75" customHeight="1">
      <c r="A174" s="1" t="s">
        <v>219</v>
      </c>
      <c r="B174" s="5" t="s">
        <v>428</v>
      </c>
      <c r="C174" s="1">
        <v>2271</v>
      </c>
      <c r="D174" s="12">
        <f>99990-20964.19</f>
        <v>79025.81</v>
      </c>
      <c r="E174" s="14" t="s">
        <v>543</v>
      </c>
      <c r="F174" s="17" t="s">
        <v>346</v>
      </c>
      <c r="G174" s="155" t="s">
        <v>426</v>
      </c>
      <c r="H174" s="22" t="s">
        <v>360</v>
      </c>
    </row>
    <row r="175" spans="1:8" s="30" customFormat="1" ht="48.75" customHeight="1">
      <c r="A175" s="2"/>
      <c r="B175" s="34" t="s">
        <v>571</v>
      </c>
      <c r="C175" s="33"/>
      <c r="D175" s="32">
        <v>483826</v>
      </c>
      <c r="E175" s="18" t="s">
        <v>548</v>
      </c>
      <c r="F175" s="17"/>
      <c r="G175" s="5"/>
      <c r="H175" s="17"/>
    </row>
    <row r="176" spans="1:8" s="30" customFormat="1" ht="31.5">
      <c r="A176" s="1" t="s">
        <v>220</v>
      </c>
      <c r="B176" s="5" t="s">
        <v>388</v>
      </c>
      <c r="C176" s="1">
        <v>2272</v>
      </c>
      <c r="D176" s="11">
        <v>4261.6</v>
      </c>
      <c r="E176" s="13" t="s">
        <v>457</v>
      </c>
      <c r="F176" s="17" t="s">
        <v>346</v>
      </c>
      <c r="G176" s="5" t="s">
        <v>426</v>
      </c>
      <c r="H176" s="1"/>
    </row>
    <row r="177" spans="1:8" s="30" customFormat="1" ht="39" customHeight="1">
      <c r="A177" s="1" t="s">
        <v>220</v>
      </c>
      <c r="B177" s="5" t="s">
        <v>388</v>
      </c>
      <c r="C177" s="1">
        <v>2272</v>
      </c>
      <c r="D177" s="11">
        <v>23844.4</v>
      </c>
      <c r="E177" s="13" t="s">
        <v>458</v>
      </c>
      <c r="F177" s="17" t="s">
        <v>346</v>
      </c>
      <c r="G177" s="5" t="s">
        <v>427</v>
      </c>
      <c r="H177" s="1"/>
    </row>
    <row r="178" spans="1:8" s="30" customFormat="1" ht="31.5">
      <c r="A178" s="1" t="s">
        <v>220</v>
      </c>
      <c r="B178" s="5" t="s">
        <v>389</v>
      </c>
      <c r="C178" s="1">
        <v>2272</v>
      </c>
      <c r="D178" s="11">
        <v>2097.69</v>
      </c>
      <c r="E178" s="13" t="s">
        <v>470</v>
      </c>
      <c r="F178" s="17" t="s">
        <v>346</v>
      </c>
      <c r="G178" s="5" t="s">
        <v>426</v>
      </c>
      <c r="H178" s="1"/>
    </row>
    <row r="179" spans="1:8" s="30" customFormat="1" ht="31.5">
      <c r="A179" s="1" t="s">
        <v>220</v>
      </c>
      <c r="B179" s="5" t="s">
        <v>389</v>
      </c>
      <c r="C179" s="1">
        <v>2272</v>
      </c>
      <c r="D179" s="11">
        <f>40000-2097.69</f>
        <v>37902.31</v>
      </c>
      <c r="E179" s="13" t="s">
        <v>471</v>
      </c>
      <c r="F179" s="17" t="s">
        <v>346</v>
      </c>
      <c r="G179" s="5" t="s">
        <v>427</v>
      </c>
      <c r="H179" s="1"/>
    </row>
    <row r="180" spans="1:8" s="30" customFormat="1" ht="31.5">
      <c r="A180" s="1" t="s">
        <v>221</v>
      </c>
      <c r="B180" s="5" t="s">
        <v>43</v>
      </c>
      <c r="C180" s="1">
        <v>2272</v>
      </c>
      <c r="D180" s="11">
        <v>7888.22</v>
      </c>
      <c r="E180" s="13" t="s">
        <v>460</v>
      </c>
      <c r="F180" s="17" t="s">
        <v>346</v>
      </c>
      <c r="G180" s="5" t="s">
        <v>426</v>
      </c>
      <c r="H180" s="1"/>
    </row>
    <row r="181" spans="1:8" s="30" customFormat="1" ht="31.5">
      <c r="A181" s="1" t="s">
        <v>221</v>
      </c>
      <c r="B181" s="5" t="s">
        <v>43</v>
      </c>
      <c r="C181" s="1">
        <v>2272</v>
      </c>
      <c r="D181" s="11">
        <v>22111.78</v>
      </c>
      <c r="E181" s="13" t="s">
        <v>544</v>
      </c>
      <c r="F181" s="17" t="s">
        <v>346</v>
      </c>
      <c r="G181" s="5" t="s">
        <v>427</v>
      </c>
      <c r="H181" s="1"/>
    </row>
    <row r="182" spans="1:8" s="30" customFormat="1" ht="31.5">
      <c r="A182" s="1" t="s">
        <v>221</v>
      </c>
      <c r="B182" s="5" t="s">
        <v>44</v>
      </c>
      <c r="C182" s="1">
        <v>2272</v>
      </c>
      <c r="D182" s="11">
        <v>815.23</v>
      </c>
      <c r="E182" s="13" t="s">
        <v>472</v>
      </c>
      <c r="F182" s="17" t="s">
        <v>346</v>
      </c>
      <c r="G182" s="5" t="s">
        <v>426</v>
      </c>
      <c r="H182" s="1"/>
    </row>
    <row r="183" spans="1:8" s="30" customFormat="1" ht="33" customHeight="1">
      <c r="A183" s="1" t="s">
        <v>221</v>
      </c>
      <c r="B183" s="5" t="s">
        <v>44</v>
      </c>
      <c r="C183" s="1">
        <v>2272</v>
      </c>
      <c r="D183" s="11">
        <f>19000-815.23</f>
        <v>18184.77</v>
      </c>
      <c r="E183" s="13" t="s">
        <v>473</v>
      </c>
      <c r="F183" s="17" t="s">
        <v>346</v>
      </c>
      <c r="G183" s="5" t="s">
        <v>427</v>
      </c>
      <c r="H183" s="1"/>
    </row>
    <row r="184" spans="1:8" s="30" customFormat="1" ht="38.25" customHeight="1">
      <c r="A184" s="2"/>
      <c r="B184" s="34" t="s">
        <v>572</v>
      </c>
      <c r="C184" s="17"/>
      <c r="D184" s="32">
        <f>SUM(D176:D183)</f>
        <v>117106</v>
      </c>
      <c r="E184" s="18" t="s">
        <v>545</v>
      </c>
      <c r="F184" s="17"/>
      <c r="G184" s="5"/>
      <c r="H184" s="22"/>
    </row>
    <row r="185" spans="1:8" s="30" customFormat="1" ht="33" customHeight="1">
      <c r="A185" s="22" t="s">
        <v>222</v>
      </c>
      <c r="B185" s="6" t="s">
        <v>46</v>
      </c>
      <c r="C185" s="17">
        <v>2273</v>
      </c>
      <c r="D185" s="12">
        <v>58350.67</v>
      </c>
      <c r="E185" s="14" t="s">
        <v>549</v>
      </c>
      <c r="F185" s="17" t="s">
        <v>346</v>
      </c>
      <c r="G185" s="5" t="s">
        <v>426</v>
      </c>
      <c r="H185" s="23"/>
    </row>
    <row r="186" spans="1:8" s="30" customFormat="1" ht="33.75" customHeight="1">
      <c r="A186" s="22" t="s">
        <v>222</v>
      </c>
      <c r="B186" s="6" t="s">
        <v>46</v>
      </c>
      <c r="C186" s="17">
        <v>2273</v>
      </c>
      <c r="D186" s="12">
        <f>300800-58350.67+11400</f>
        <v>253849.33000000002</v>
      </c>
      <c r="E186" s="14" t="s">
        <v>599</v>
      </c>
      <c r="F186" s="17" t="s">
        <v>346</v>
      </c>
      <c r="G186" s="5" t="s">
        <v>427</v>
      </c>
      <c r="H186" s="23"/>
    </row>
    <row r="187" spans="1:8" s="30" customFormat="1" ht="35.25" customHeight="1">
      <c r="A187" s="22" t="s">
        <v>222</v>
      </c>
      <c r="B187" s="153" t="s">
        <v>347</v>
      </c>
      <c r="C187" s="114">
        <v>2273</v>
      </c>
      <c r="D187" s="152">
        <v>99990</v>
      </c>
      <c r="E187" s="39" t="s">
        <v>361</v>
      </c>
      <c r="F187" s="114" t="s">
        <v>346</v>
      </c>
      <c r="G187" s="155" t="s">
        <v>426</v>
      </c>
      <c r="H187" s="116" t="s">
        <v>360</v>
      </c>
    </row>
    <row r="188" spans="1:8" s="30" customFormat="1" ht="47.25">
      <c r="A188" s="2"/>
      <c r="B188" s="34" t="s">
        <v>573</v>
      </c>
      <c r="C188" s="17"/>
      <c r="D188" s="32">
        <f>SUM(D185:D187)</f>
        <v>412190</v>
      </c>
      <c r="E188" s="18" t="s">
        <v>550</v>
      </c>
      <c r="F188" s="17"/>
      <c r="G188" s="5"/>
      <c r="H188" s="22"/>
    </row>
    <row r="189" spans="1:8" s="30" customFormat="1" ht="31.5">
      <c r="A189" s="22" t="s">
        <v>223</v>
      </c>
      <c r="B189" s="6" t="s">
        <v>45</v>
      </c>
      <c r="C189" s="17">
        <v>2274</v>
      </c>
      <c r="D189" s="12">
        <v>47427.57</v>
      </c>
      <c r="E189" s="14" t="s">
        <v>454</v>
      </c>
      <c r="F189" s="17" t="s">
        <v>346</v>
      </c>
      <c r="G189" s="5" t="s">
        <v>426</v>
      </c>
      <c r="H189" s="23"/>
    </row>
    <row r="190" spans="1:8" s="30" customFormat="1" ht="31.5" customHeight="1">
      <c r="A190" s="22" t="s">
        <v>223</v>
      </c>
      <c r="B190" s="6" t="s">
        <v>45</v>
      </c>
      <c r="C190" s="17">
        <v>2274</v>
      </c>
      <c r="D190" s="12">
        <f>279200-47427.57-13970</f>
        <v>217802.43</v>
      </c>
      <c r="E190" s="14" t="s">
        <v>551</v>
      </c>
      <c r="F190" s="17" t="s">
        <v>346</v>
      </c>
      <c r="G190" s="5" t="s">
        <v>427</v>
      </c>
      <c r="H190" s="23"/>
    </row>
    <row r="191" spans="1:8" s="30" customFormat="1" ht="38.25" customHeight="1">
      <c r="A191" s="22" t="s">
        <v>223</v>
      </c>
      <c r="B191" s="6" t="s">
        <v>348</v>
      </c>
      <c r="C191" s="17">
        <v>2274</v>
      </c>
      <c r="D191" s="12">
        <v>99990</v>
      </c>
      <c r="E191" s="14" t="s">
        <v>453</v>
      </c>
      <c r="F191" s="17" t="s">
        <v>346</v>
      </c>
      <c r="G191" s="155" t="s">
        <v>426</v>
      </c>
      <c r="H191" s="22" t="s">
        <v>360</v>
      </c>
    </row>
    <row r="192" spans="1:8" s="30" customFormat="1" ht="31.5">
      <c r="A192" s="2"/>
      <c r="B192" s="34" t="s">
        <v>574</v>
      </c>
      <c r="C192" s="17"/>
      <c r="D192" s="32">
        <f>SUM(D189:D191)</f>
        <v>365220</v>
      </c>
      <c r="E192" s="20" t="s">
        <v>581</v>
      </c>
      <c r="F192" s="17"/>
      <c r="G192" s="5"/>
      <c r="H192" s="22"/>
    </row>
    <row r="193" spans="1:8" s="30" customFormat="1" ht="31.5">
      <c r="A193" s="22" t="s">
        <v>225</v>
      </c>
      <c r="B193" s="5" t="s">
        <v>47</v>
      </c>
      <c r="C193" s="17">
        <v>2275</v>
      </c>
      <c r="D193" s="12">
        <v>11413.45</v>
      </c>
      <c r="E193" s="14" t="s">
        <v>452</v>
      </c>
      <c r="F193" s="17" t="s">
        <v>346</v>
      </c>
      <c r="G193" s="155" t="s">
        <v>426</v>
      </c>
      <c r="H193" s="22"/>
    </row>
    <row r="194" spans="1:8" s="30" customFormat="1" ht="31.5">
      <c r="A194" s="22" t="s">
        <v>225</v>
      </c>
      <c r="B194" s="5" t="s">
        <v>47</v>
      </c>
      <c r="C194" s="17">
        <v>2275</v>
      </c>
      <c r="D194" s="12">
        <f>20000-11413.45</f>
        <v>8586.55</v>
      </c>
      <c r="E194" s="14" t="s">
        <v>451</v>
      </c>
      <c r="F194" s="17" t="s">
        <v>346</v>
      </c>
      <c r="G194" s="5" t="s">
        <v>427</v>
      </c>
      <c r="H194" s="22"/>
    </row>
    <row r="195" spans="1:8" s="30" customFormat="1" ht="27.75" customHeight="1">
      <c r="A195" s="22" t="s">
        <v>225</v>
      </c>
      <c r="B195" s="5" t="s">
        <v>224</v>
      </c>
      <c r="C195" s="17">
        <v>2275</v>
      </c>
      <c r="D195" s="12">
        <v>30000</v>
      </c>
      <c r="E195" s="14" t="s">
        <v>580</v>
      </c>
      <c r="F195" s="17" t="s">
        <v>346</v>
      </c>
      <c r="G195" s="155" t="s">
        <v>426</v>
      </c>
      <c r="H195" s="22"/>
    </row>
    <row r="196" spans="1:8" s="30" customFormat="1" ht="31.5">
      <c r="A196" s="22" t="s">
        <v>225</v>
      </c>
      <c r="B196" s="5" t="s">
        <v>224</v>
      </c>
      <c r="C196" s="17">
        <v>2275</v>
      </c>
      <c r="D196" s="12">
        <f>55000-30000</f>
        <v>25000</v>
      </c>
      <c r="E196" s="14" t="s">
        <v>273</v>
      </c>
      <c r="F196" s="17" t="s">
        <v>346</v>
      </c>
      <c r="G196" s="5" t="s">
        <v>427</v>
      </c>
      <c r="H196" s="22"/>
    </row>
    <row r="197" spans="1:8" s="29" customFormat="1" ht="31.5">
      <c r="A197" s="31"/>
      <c r="B197" s="34" t="s">
        <v>575</v>
      </c>
      <c r="C197" s="33"/>
      <c r="D197" s="32">
        <f>SUM(D193:D196)</f>
        <v>75000</v>
      </c>
      <c r="E197" s="20" t="s">
        <v>272</v>
      </c>
      <c r="F197" s="17"/>
      <c r="G197" s="5"/>
      <c r="H197" s="21"/>
    </row>
    <row r="198" spans="1:8" s="29" customFormat="1" ht="15.75">
      <c r="A198" s="17" t="s">
        <v>226</v>
      </c>
      <c r="B198" s="4" t="s">
        <v>48</v>
      </c>
      <c r="C198" s="17">
        <v>2282</v>
      </c>
      <c r="D198" s="12">
        <v>180</v>
      </c>
      <c r="E198" s="14" t="s">
        <v>450</v>
      </c>
      <c r="F198" s="17"/>
      <c r="G198" s="155" t="s">
        <v>426</v>
      </c>
      <c r="H198" s="21"/>
    </row>
    <row r="199" spans="1:8" s="29" customFormat="1" ht="31.5">
      <c r="A199" s="17" t="s">
        <v>226</v>
      </c>
      <c r="B199" s="4" t="s">
        <v>48</v>
      </c>
      <c r="C199" s="17">
        <v>2282</v>
      </c>
      <c r="D199" s="12">
        <f>9600-180</f>
        <v>9420</v>
      </c>
      <c r="E199" s="13" t="s">
        <v>449</v>
      </c>
      <c r="F199" s="17" t="s">
        <v>346</v>
      </c>
      <c r="G199" s="5" t="s">
        <v>427</v>
      </c>
      <c r="H199" s="21"/>
    </row>
    <row r="200" spans="1:8" s="29" customFormat="1" ht="31.5">
      <c r="A200" s="31"/>
      <c r="B200" s="34" t="s">
        <v>576</v>
      </c>
      <c r="C200" s="17"/>
      <c r="D200" s="32">
        <f>SUM(D198:D199)</f>
        <v>9600</v>
      </c>
      <c r="E200" s="19" t="s">
        <v>271</v>
      </c>
      <c r="F200" s="17"/>
      <c r="G200" s="5"/>
      <c r="H200" s="21"/>
    </row>
    <row r="201" spans="1:8" s="29" customFormat="1" ht="31.5">
      <c r="A201" s="17" t="s">
        <v>586</v>
      </c>
      <c r="B201" s="6" t="s">
        <v>587</v>
      </c>
      <c r="C201" s="17">
        <v>2730</v>
      </c>
      <c r="D201" s="12">
        <f>99900-7320</f>
        <v>92580</v>
      </c>
      <c r="E201" s="13" t="s">
        <v>552</v>
      </c>
      <c r="F201" s="17" t="s">
        <v>346</v>
      </c>
      <c r="G201" s="5" t="s">
        <v>427</v>
      </c>
      <c r="H201" s="21"/>
    </row>
    <row r="202" spans="1:8" s="29" customFormat="1" ht="39.75" customHeight="1">
      <c r="A202" s="31"/>
      <c r="B202" s="34" t="s">
        <v>577</v>
      </c>
      <c r="C202" s="17"/>
      <c r="D202" s="32">
        <f>SUM(D201)</f>
        <v>92580</v>
      </c>
      <c r="E202" s="13" t="s">
        <v>552</v>
      </c>
      <c r="F202" s="17"/>
      <c r="G202" s="5"/>
      <c r="H202" s="21"/>
    </row>
    <row r="203" spans="1:8" s="29" customFormat="1" ht="35.25" customHeight="1">
      <c r="A203" s="31"/>
      <c r="B203" s="6" t="s">
        <v>232</v>
      </c>
      <c r="C203" s="17">
        <v>2800</v>
      </c>
      <c r="D203" s="12">
        <v>15798.96</v>
      </c>
      <c r="E203" s="13" t="s">
        <v>579</v>
      </c>
      <c r="F203" s="17" t="s">
        <v>346</v>
      </c>
      <c r="G203" s="5" t="s">
        <v>477</v>
      </c>
      <c r="H203" s="21"/>
    </row>
    <row r="204" spans="1:8" s="29" customFormat="1" ht="31.5">
      <c r="A204" s="31"/>
      <c r="B204" s="6" t="s">
        <v>232</v>
      </c>
      <c r="C204" s="17">
        <v>2800</v>
      </c>
      <c r="D204" s="12">
        <v>11121.04</v>
      </c>
      <c r="E204" s="13" t="s">
        <v>578</v>
      </c>
      <c r="F204" s="17" t="s">
        <v>346</v>
      </c>
      <c r="G204" s="5" t="s">
        <v>427</v>
      </c>
      <c r="H204" s="21"/>
    </row>
    <row r="205" spans="1:8" s="29" customFormat="1" ht="31.5">
      <c r="A205" s="31"/>
      <c r="B205" s="21"/>
      <c r="C205" s="17"/>
      <c r="D205" s="32">
        <f>SUM(D203:D204)</f>
        <v>26920</v>
      </c>
      <c r="E205" s="19" t="s">
        <v>600</v>
      </c>
      <c r="F205" s="17"/>
      <c r="G205" s="5"/>
      <c r="H205" s="21"/>
    </row>
    <row r="206" spans="1:8" s="29" customFormat="1" ht="57" customHeight="1">
      <c r="A206" s="31"/>
      <c r="B206" s="34" t="s">
        <v>233</v>
      </c>
      <c r="C206" s="17"/>
      <c r="D206" s="32">
        <f>D101+D120+D168+D171+D175+D184+D188+D192+D197+D200+D202+D205</f>
        <v>5855868.57</v>
      </c>
      <c r="E206" s="18" t="s">
        <v>606</v>
      </c>
      <c r="F206" s="17"/>
      <c r="G206" s="6"/>
      <c r="H206" s="21"/>
    </row>
    <row r="207" spans="2:6" s="118" customFormat="1" ht="42" customHeight="1">
      <c r="B207" s="122" t="s">
        <v>588</v>
      </c>
      <c r="C207" s="122"/>
      <c r="D207" s="122"/>
      <c r="E207" s="122"/>
      <c r="F207" s="122"/>
    </row>
    <row r="208" spans="2:6" s="118" customFormat="1" ht="14.25" customHeight="1">
      <c r="B208" s="117"/>
      <c r="C208" s="117"/>
      <c r="D208" s="117"/>
      <c r="E208" s="117"/>
      <c r="F208" s="165"/>
    </row>
    <row r="209" spans="2:6" s="118" customFormat="1" ht="5.25" customHeight="1">
      <c r="B209" s="117"/>
      <c r="C209" s="117"/>
      <c r="D209" s="117"/>
      <c r="E209" s="117"/>
      <c r="F209" s="165"/>
    </row>
    <row r="210" spans="2:6" s="118" customFormat="1" ht="21" customHeight="1">
      <c r="B210" s="121" t="s">
        <v>583</v>
      </c>
      <c r="C210" s="121"/>
      <c r="D210" s="121"/>
      <c r="E210" s="121"/>
      <c r="F210" s="119"/>
    </row>
    <row r="211" spans="3:6" s="118" customFormat="1" ht="18" customHeight="1">
      <c r="C211" s="119"/>
      <c r="D211" s="120"/>
      <c r="E211" s="120"/>
      <c r="F211" s="119"/>
    </row>
    <row r="212" spans="3:6" s="118" customFormat="1" ht="12.75" customHeight="1">
      <c r="C212" s="119"/>
      <c r="D212" s="120"/>
      <c r="E212" s="120"/>
      <c r="F212" s="119"/>
    </row>
    <row r="213" spans="2:6" s="118" customFormat="1" ht="23.25" customHeight="1">
      <c r="B213" s="121" t="s">
        <v>582</v>
      </c>
      <c r="C213" s="121"/>
      <c r="D213" s="121"/>
      <c r="E213" s="121"/>
      <c r="F213" s="119"/>
    </row>
    <row r="214" spans="3:6" s="36" customFormat="1" ht="15.75">
      <c r="C214" s="35"/>
      <c r="F214" s="35"/>
    </row>
    <row r="215" spans="3:6" s="36" customFormat="1" ht="15.75">
      <c r="C215" s="35"/>
      <c r="F215" s="35"/>
    </row>
    <row r="216" spans="3:6" s="36" customFormat="1" ht="15.75">
      <c r="C216" s="35"/>
      <c r="F216" s="35"/>
    </row>
    <row r="217" spans="3:6" s="36" customFormat="1" ht="15.75">
      <c r="C217" s="35"/>
      <c r="F217" s="35"/>
    </row>
    <row r="218" spans="3:6" s="36" customFormat="1" ht="15.75">
      <c r="C218" s="35"/>
      <c r="F218" s="35"/>
    </row>
    <row r="219" spans="3:6" s="36" customFormat="1" ht="15.75">
      <c r="C219" s="35"/>
      <c r="F219" s="35"/>
    </row>
    <row r="220" spans="3:6" s="36" customFormat="1" ht="15.75">
      <c r="C220" s="35"/>
      <c r="F220" s="35"/>
    </row>
    <row r="221" spans="3:6" s="36" customFormat="1" ht="15.75">
      <c r="C221" s="35"/>
      <c r="F221" s="35"/>
    </row>
    <row r="222" spans="3:6" s="36" customFormat="1" ht="15.75">
      <c r="C222" s="35"/>
      <c r="F222" s="35"/>
    </row>
    <row r="223" spans="3:6" s="36" customFormat="1" ht="15.75">
      <c r="C223" s="35"/>
      <c r="F223" s="35"/>
    </row>
    <row r="224" spans="3:6" s="36" customFormat="1" ht="15.75">
      <c r="C224" s="35"/>
      <c r="F224" s="35"/>
    </row>
    <row r="225" spans="3:6" s="36" customFormat="1" ht="15.75">
      <c r="C225" s="35"/>
      <c r="F225" s="35"/>
    </row>
    <row r="226" spans="3:6" s="36" customFormat="1" ht="15.75">
      <c r="C226" s="35"/>
      <c r="F226" s="35"/>
    </row>
    <row r="227" spans="3:6" s="36" customFormat="1" ht="15.75">
      <c r="C227" s="35"/>
      <c r="F227" s="35"/>
    </row>
    <row r="228" spans="3:6" s="36" customFormat="1" ht="15.75">
      <c r="C228" s="35"/>
      <c r="F228" s="35"/>
    </row>
    <row r="229" spans="3:6" s="36" customFormat="1" ht="15.75">
      <c r="C229" s="35"/>
      <c r="F229" s="35"/>
    </row>
    <row r="230" spans="3:6" s="36" customFormat="1" ht="15.75">
      <c r="C230" s="35"/>
      <c r="F230" s="35"/>
    </row>
    <row r="231" spans="3:6" s="36" customFormat="1" ht="15.75">
      <c r="C231" s="35"/>
      <c r="F231" s="35"/>
    </row>
    <row r="232" spans="3:6" s="36" customFormat="1" ht="15.75">
      <c r="C232" s="35"/>
      <c r="F232" s="35"/>
    </row>
    <row r="233" spans="3:6" s="36" customFormat="1" ht="15.75">
      <c r="C233" s="35"/>
      <c r="F233" s="35"/>
    </row>
    <row r="234" spans="3:6" s="36" customFormat="1" ht="15.75">
      <c r="C234" s="35"/>
      <c r="F234" s="35"/>
    </row>
    <row r="235" spans="3:6" s="36" customFormat="1" ht="15.75">
      <c r="C235" s="35"/>
      <c r="F235" s="35"/>
    </row>
    <row r="236" spans="3:6" s="36" customFormat="1" ht="15.75">
      <c r="C236" s="35"/>
      <c r="F236" s="35"/>
    </row>
    <row r="237" spans="3:6" s="36" customFormat="1" ht="15.75">
      <c r="C237" s="35"/>
      <c r="F237" s="35"/>
    </row>
    <row r="238" spans="3:6" s="36" customFormat="1" ht="15.75">
      <c r="C238" s="35"/>
      <c r="F238" s="35"/>
    </row>
    <row r="239" spans="3:6" s="36" customFormat="1" ht="15.75">
      <c r="C239" s="35"/>
      <c r="F239" s="35"/>
    </row>
    <row r="240" spans="3:6" s="36" customFormat="1" ht="15.75">
      <c r="C240" s="35"/>
      <c r="F240" s="35"/>
    </row>
    <row r="241" spans="3:6" s="36" customFormat="1" ht="15.75">
      <c r="C241" s="35"/>
      <c r="F241" s="35"/>
    </row>
    <row r="242" spans="3:6" s="36" customFormat="1" ht="15.75">
      <c r="C242" s="35"/>
      <c r="F242" s="35"/>
    </row>
    <row r="243" spans="3:6" s="36" customFormat="1" ht="15.75">
      <c r="C243" s="35"/>
      <c r="F243" s="35"/>
    </row>
    <row r="244" spans="3:6" s="36" customFormat="1" ht="15.75">
      <c r="C244" s="35"/>
      <c r="F244" s="35"/>
    </row>
    <row r="245" spans="3:6" s="36" customFormat="1" ht="15.75">
      <c r="C245" s="35"/>
      <c r="F245" s="35"/>
    </row>
    <row r="246" spans="3:6" s="36" customFormat="1" ht="15.75">
      <c r="C246" s="35"/>
      <c r="F246" s="35"/>
    </row>
    <row r="247" spans="3:6" s="36" customFormat="1" ht="15.75">
      <c r="C247" s="35"/>
      <c r="F247" s="35"/>
    </row>
    <row r="248" spans="3:6" s="36" customFormat="1" ht="15.75">
      <c r="C248" s="35"/>
      <c r="F248" s="35"/>
    </row>
    <row r="249" spans="3:6" s="36" customFormat="1" ht="15.75">
      <c r="C249" s="35"/>
      <c r="F249" s="35"/>
    </row>
    <row r="250" spans="3:6" s="36" customFormat="1" ht="15.75">
      <c r="C250" s="35"/>
      <c r="F250" s="35"/>
    </row>
    <row r="251" spans="3:6" s="36" customFormat="1" ht="15.75">
      <c r="C251" s="35"/>
      <c r="F251" s="35"/>
    </row>
    <row r="252" spans="3:6" s="36" customFormat="1" ht="15.75">
      <c r="C252" s="35"/>
      <c r="F252" s="35"/>
    </row>
    <row r="253" spans="3:6" s="36" customFormat="1" ht="15.75">
      <c r="C253" s="35"/>
      <c r="F253" s="35"/>
    </row>
    <row r="254" spans="3:6" s="36" customFormat="1" ht="15.75">
      <c r="C254" s="35"/>
      <c r="F254" s="35"/>
    </row>
    <row r="255" spans="3:6" s="36" customFormat="1" ht="15.75">
      <c r="C255" s="35"/>
      <c r="F255" s="35"/>
    </row>
    <row r="256" spans="3:6" s="36" customFormat="1" ht="15.75">
      <c r="C256" s="35"/>
      <c r="F256" s="35"/>
    </row>
    <row r="257" spans="3:6" s="36" customFormat="1" ht="15.75">
      <c r="C257" s="35"/>
      <c r="F257" s="35"/>
    </row>
    <row r="258" spans="3:6" s="36" customFormat="1" ht="15.75">
      <c r="C258" s="35"/>
      <c r="F258" s="35"/>
    </row>
    <row r="259" spans="3:6" s="36" customFormat="1" ht="15.75">
      <c r="C259" s="35"/>
      <c r="F259" s="35"/>
    </row>
    <row r="260" spans="3:6" s="36" customFormat="1" ht="15.75">
      <c r="C260" s="35"/>
      <c r="F260" s="35"/>
    </row>
    <row r="261" spans="3:6" s="36" customFormat="1" ht="15.75">
      <c r="C261" s="35"/>
      <c r="F261" s="35"/>
    </row>
    <row r="262" spans="3:6" s="36" customFormat="1" ht="15.75">
      <c r="C262" s="35"/>
      <c r="F262" s="35"/>
    </row>
    <row r="263" spans="3:6" s="36" customFormat="1" ht="15.75">
      <c r="C263" s="35"/>
      <c r="F263" s="35"/>
    </row>
    <row r="264" spans="3:6" s="36" customFormat="1" ht="15.75">
      <c r="C264" s="35"/>
      <c r="F264" s="35"/>
    </row>
    <row r="265" spans="3:6" s="36" customFormat="1" ht="15.75">
      <c r="C265" s="35"/>
      <c r="F265" s="35"/>
    </row>
    <row r="266" spans="3:6" s="36" customFormat="1" ht="15.75">
      <c r="C266" s="35"/>
      <c r="F266" s="35"/>
    </row>
    <row r="267" spans="3:6" s="36" customFormat="1" ht="15.75">
      <c r="C267" s="35"/>
      <c r="F267" s="35"/>
    </row>
    <row r="268" spans="3:6" s="36" customFormat="1" ht="15.75">
      <c r="C268" s="35"/>
      <c r="F268" s="35"/>
    </row>
    <row r="269" spans="3:6" s="36" customFormat="1" ht="15.75">
      <c r="C269" s="35"/>
      <c r="F269" s="35"/>
    </row>
    <row r="270" spans="3:6" s="36" customFormat="1" ht="15.75">
      <c r="C270" s="35"/>
      <c r="F270" s="35"/>
    </row>
    <row r="271" spans="3:6" s="36" customFormat="1" ht="15.75">
      <c r="C271" s="35"/>
      <c r="F271" s="35"/>
    </row>
    <row r="272" spans="3:6" s="36" customFormat="1" ht="15.75">
      <c r="C272" s="35"/>
      <c r="F272" s="35"/>
    </row>
    <row r="273" spans="3:6" s="36" customFormat="1" ht="15.75">
      <c r="C273" s="35"/>
      <c r="F273" s="35"/>
    </row>
    <row r="274" spans="3:6" s="36" customFormat="1" ht="15.75">
      <c r="C274" s="35"/>
      <c r="F274" s="35"/>
    </row>
    <row r="275" spans="3:6" s="36" customFormat="1" ht="15.75">
      <c r="C275" s="35"/>
      <c r="F275" s="35"/>
    </row>
    <row r="276" spans="3:6" s="36" customFormat="1" ht="15.75">
      <c r="C276" s="35"/>
      <c r="F276" s="35"/>
    </row>
    <row r="277" spans="3:6" s="36" customFormat="1" ht="15.75">
      <c r="C277" s="35"/>
      <c r="F277" s="35"/>
    </row>
    <row r="278" spans="3:6" s="36" customFormat="1" ht="15.75">
      <c r="C278" s="35"/>
      <c r="F278" s="35"/>
    </row>
    <row r="279" spans="3:6" s="36" customFormat="1" ht="15.75">
      <c r="C279" s="35"/>
      <c r="F279" s="35"/>
    </row>
    <row r="280" spans="3:6" s="37" customFormat="1" ht="11.25">
      <c r="C280" s="166"/>
      <c r="F280" s="166"/>
    </row>
    <row r="281" spans="3:6" s="37" customFormat="1" ht="11.25">
      <c r="C281" s="166"/>
      <c r="F281" s="166"/>
    </row>
    <row r="282" spans="3:6" s="37" customFormat="1" ht="11.25">
      <c r="C282" s="166"/>
      <c r="F282" s="166"/>
    </row>
    <row r="283" spans="3:6" s="37" customFormat="1" ht="11.25">
      <c r="C283" s="166"/>
      <c r="F283" s="166"/>
    </row>
    <row r="284" spans="3:6" s="37" customFormat="1" ht="11.25">
      <c r="C284" s="166"/>
      <c r="F284" s="166"/>
    </row>
    <row r="285" spans="3:6" s="37" customFormat="1" ht="11.25">
      <c r="C285" s="166"/>
      <c r="F285" s="166"/>
    </row>
    <row r="286" spans="3:6" s="37" customFormat="1" ht="11.25">
      <c r="C286" s="166"/>
      <c r="F286" s="166"/>
    </row>
    <row r="287" spans="3:6" s="37" customFormat="1" ht="11.25">
      <c r="C287" s="166"/>
      <c r="F287" s="166"/>
    </row>
    <row r="288" spans="3:6" s="37" customFormat="1" ht="11.25">
      <c r="C288" s="166"/>
      <c r="F288" s="166"/>
    </row>
    <row r="289" spans="3:6" s="37" customFormat="1" ht="11.25">
      <c r="C289" s="166"/>
      <c r="F289" s="166"/>
    </row>
    <row r="290" spans="3:6" s="37" customFormat="1" ht="11.25">
      <c r="C290" s="166"/>
      <c r="F290" s="166"/>
    </row>
    <row r="291" spans="3:6" s="37" customFormat="1" ht="11.25">
      <c r="C291" s="166"/>
      <c r="F291" s="166"/>
    </row>
    <row r="292" spans="3:6" s="37" customFormat="1" ht="11.25">
      <c r="C292" s="166"/>
      <c r="F292" s="166"/>
    </row>
    <row r="293" spans="3:6" s="37" customFormat="1" ht="11.25">
      <c r="C293" s="166"/>
      <c r="F293" s="166"/>
    </row>
    <row r="294" spans="3:6" s="37" customFormat="1" ht="11.25">
      <c r="C294" s="166"/>
      <c r="F294" s="166"/>
    </row>
    <row r="295" spans="3:6" s="37" customFormat="1" ht="11.25">
      <c r="C295" s="166"/>
      <c r="F295" s="166"/>
    </row>
    <row r="296" spans="3:6" s="37" customFormat="1" ht="11.25">
      <c r="C296" s="166"/>
      <c r="F296" s="166"/>
    </row>
    <row r="297" spans="3:6" s="37" customFormat="1" ht="11.25">
      <c r="C297" s="166"/>
      <c r="F297" s="166"/>
    </row>
    <row r="298" spans="3:6" s="37" customFormat="1" ht="11.25">
      <c r="C298" s="166"/>
      <c r="F298" s="166"/>
    </row>
    <row r="299" spans="3:6" s="37" customFormat="1" ht="11.25">
      <c r="C299" s="166"/>
      <c r="F299" s="166"/>
    </row>
    <row r="300" spans="3:6" s="37" customFormat="1" ht="11.25">
      <c r="C300" s="166"/>
      <c r="F300" s="166"/>
    </row>
    <row r="301" spans="3:6" s="37" customFormat="1" ht="11.25">
      <c r="C301" s="166"/>
      <c r="F301" s="166"/>
    </row>
    <row r="302" spans="3:6" s="37" customFormat="1" ht="11.25">
      <c r="C302" s="166"/>
      <c r="F302" s="166"/>
    </row>
    <row r="303" spans="3:6" s="37" customFormat="1" ht="11.25">
      <c r="C303" s="166"/>
      <c r="F303" s="166"/>
    </row>
    <row r="304" spans="3:6" s="37" customFormat="1" ht="11.25">
      <c r="C304" s="166"/>
      <c r="F304" s="166"/>
    </row>
    <row r="305" spans="3:6" s="37" customFormat="1" ht="11.25">
      <c r="C305" s="166"/>
      <c r="F305" s="166"/>
    </row>
    <row r="306" spans="3:6" s="37" customFormat="1" ht="11.25">
      <c r="C306" s="166"/>
      <c r="F306" s="166"/>
    </row>
    <row r="307" spans="3:6" s="37" customFormat="1" ht="11.25">
      <c r="C307" s="166"/>
      <c r="F307" s="166"/>
    </row>
    <row r="308" spans="3:6" s="37" customFormat="1" ht="11.25">
      <c r="C308" s="166"/>
      <c r="F308" s="166"/>
    </row>
    <row r="309" spans="3:6" s="37" customFormat="1" ht="11.25">
      <c r="C309" s="166"/>
      <c r="F309" s="166"/>
    </row>
    <row r="310" spans="3:6" s="37" customFormat="1" ht="11.25">
      <c r="C310" s="166"/>
      <c r="F310" s="166"/>
    </row>
    <row r="311" spans="3:6" s="37" customFormat="1" ht="11.25">
      <c r="C311" s="166"/>
      <c r="F311" s="166"/>
    </row>
    <row r="312" spans="3:6" s="37" customFormat="1" ht="11.25">
      <c r="C312" s="166"/>
      <c r="F312" s="166"/>
    </row>
    <row r="313" spans="3:6" s="37" customFormat="1" ht="11.25">
      <c r="C313" s="166"/>
      <c r="F313" s="166"/>
    </row>
    <row r="314" spans="3:6" s="37" customFormat="1" ht="11.25">
      <c r="C314" s="166"/>
      <c r="F314" s="166"/>
    </row>
    <row r="315" spans="3:6" s="37" customFormat="1" ht="11.25">
      <c r="C315" s="166"/>
      <c r="F315" s="166"/>
    </row>
    <row r="316" spans="3:6" s="37" customFormat="1" ht="11.25">
      <c r="C316" s="166"/>
      <c r="F316" s="166"/>
    </row>
    <row r="317" spans="3:6" s="37" customFormat="1" ht="11.25">
      <c r="C317" s="166"/>
      <c r="F317" s="166"/>
    </row>
    <row r="318" spans="3:6" s="37" customFormat="1" ht="11.25">
      <c r="C318" s="166"/>
      <c r="F318" s="166"/>
    </row>
    <row r="319" spans="3:6" s="37" customFormat="1" ht="11.25">
      <c r="C319" s="166"/>
      <c r="F319" s="166"/>
    </row>
    <row r="320" spans="3:6" s="37" customFormat="1" ht="11.25">
      <c r="C320" s="166"/>
      <c r="F320" s="166"/>
    </row>
    <row r="321" spans="3:6" s="37" customFormat="1" ht="11.25">
      <c r="C321" s="166"/>
      <c r="F321" s="166"/>
    </row>
    <row r="322" spans="3:6" s="37" customFormat="1" ht="11.25">
      <c r="C322" s="166"/>
      <c r="F322" s="166"/>
    </row>
    <row r="323" spans="3:6" s="37" customFormat="1" ht="11.25">
      <c r="C323" s="166"/>
      <c r="F323" s="166"/>
    </row>
    <row r="324" spans="3:6" s="37" customFormat="1" ht="11.25">
      <c r="C324" s="166"/>
      <c r="F324" s="166"/>
    </row>
    <row r="325" spans="3:6" s="37" customFormat="1" ht="11.25">
      <c r="C325" s="166"/>
      <c r="F325" s="166"/>
    </row>
    <row r="326" spans="3:6" s="37" customFormat="1" ht="11.25">
      <c r="C326" s="166"/>
      <c r="F326" s="166"/>
    </row>
    <row r="327" spans="3:6" s="37" customFormat="1" ht="11.25">
      <c r="C327" s="166"/>
      <c r="F327" s="166"/>
    </row>
    <row r="328" spans="3:6" s="37" customFormat="1" ht="11.25">
      <c r="C328" s="166"/>
      <c r="F328" s="166"/>
    </row>
    <row r="329" spans="3:6" s="37" customFormat="1" ht="11.25">
      <c r="C329" s="166"/>
      <c r="F329" s="166"/>
    </row>
    <row r="330" spans="3:6" s="37" customFormat="1" ht="11.25">
      <c r="C330" s="166"/>
      <c r="F330" s="166"/>
    </row>
    <row r="331" spans="3:6" s="37" customFormat="1" ht="11.25">
      <c r="C331" s="166"/>
      <c r="F331" s="166"/>
    </row>
    <row r="332" spans="3:6" s="37" customFormat="1" ht="11.25">
      <c r="C332" s="166"/>
      <c r="F332" s="166"/>
    </row>
    <row r="333" spans="3:6" s="37" customFormat="1" ht="11.25">
      <c r="C333" s="166"/>
      <c r="F333" s="166"/>
    </row>
    <row r="334" spans="3:6" s="37" customFormat="1" ht="11.25">
      <c r="C334" s="166"/>
      <c r="F334" s="166"/>
    </row>
    <row r="335" spans="3:6" s="37" customFormat="1" ht="11.25">
      <c r="C335" s="166"/>
      <c r="F335" s="166"/>
    </row>
    <row r="336" spans="3:6" s="37" customFormat="1" ht="11.25">
      <c r="C336" s="166"/>
      <c r="F336" s="166"/>
    </row>
    <row r="337" spans="3:6" s="37" customFormat="1" ht="11.25">
      <c r="C337" s="166"/>
      <c r="F337" s="166"/>
    </row>
    <row r="338" spans="3:6" s="37" customFormat="1" ht="11.25">
      <c r="C338" s="166"/>
      <c r="F338" s="166"/>
    </row>
    <row r="339" spans="3:6" s="37" customFormat="1" ht="11.25">
      <c r="C339" s="166"/>
      <c r="F339" s="166"/>
    </row>
    <row r="340" spans="3:6" s="37" customFormat="1" ht="11.25">
      <c r="C340" s="166"/>
      <c r="F340" s="166"/>
    </row>
    <row r="341" spans="3:6" s="37" customFormat="1" ht="11.25">
      <c r="C341" s="166"/>
      <c r="F341" s="166"/>
    </row>
    <row r="342" spans="3:6" s="37" customFormat="1" ht="11.25">
      <c r="C342" s="166"/>
      <c r="F342" s="166"/>
    </row>
    <row r="343" spans="3:6" s="37" customFormat="1" ht="11.25">
      <c r="C343" s="166"/>
      <c r="F343" s="166"/>
    </row>
    <row r="344" spans="3:6" s="37" customFormat="1" ht="11.25">
      <c r="C344" s="166"/>
      <c r="F344" s="166"/>
    </row>
    <row r="345" spans="3:6" s="37" customFormat="1" ht="11.25">
      <c r="C345" s="166"/>
      <c r="F345" s="166"/>
    </row>
    <row r="346" spans="3:6" s="37" customFormat="1" ht="11.25">
      <c r="C346" s="166"/>
      <c r="F346" s="166"/>
    </row>
    <row r="347" spans="3:6" s="37" customFormat="1" ht="11.25">
      <c r="C347" s="166"/>
      <c r="F347" s="166"/>
    </row>
    <row r="348" spans="3:6" s="37" customFormat="1" ht="11.25">
      <c r="C348" s="166"/>
      <c r="F348" s="166"/>
    </row>
    <row r="349" spans="3:6" s="37" customFormat="1" ht="11.25">
      <c r="C349" s="166"/>
      <c r="F349" s="166"/>
    </row>
    <row r="350" spans="3:6" s="37" customFormat="1" ht="11.25">
      <c r="C350" s="166"/>
      <c r="F350" s="166"/>
    </row>
    <row r="351" spans="3:6" s="37" customFormat="1" ht="11.25">
      <c r="C351" s="166"/>
      <c r="F351" s="166"/>
    </row>
    <row r="352" spans="3:6" s="37" customFormat="1" ht="11.25">
      <c r="C352" s="166"/>
      <c r="F352" s="166"/>
    </row>
    <row r="353" spans="3:6" s="37" customFormat="1" ht="11.25">
      <c r="C353" s="166"/>
      <c r="F353" s="166"/>
    </row>
    <row r="354" spans="3:6" s="37" customFormat="1" ht="11.25">
      <c r="C354" s="166"/>
      <c r="F354" s="166"/>
    </row>
    <row r="355" spans="3:6" s="37" customFormat="1" ht="11.25">
      <c r="C355" s="166"/>
      <c r="F355" s="166"/>
    </row>
    <row r="356" spans="3:6" s="37" customFormat="1" ht="11.25">
      <c r="C356" s="166"/>
      <c r="F356" s="166"/>
    </row>
    <row r="357" spans="3:6" s="37" customFormat="1" ht="11.25">
      <c r="C357" s="166"/>
      <c r="F357" s="166"/>
    </row>
    <row r="358" spans="3:6" s="37" customFormat="1" ht="11.25">
      <c r="C358" s="166"/>
      <c r="F358" s="166"/>
    </row>
    <row r="359" spans="3:6" s="37" customFormat="1" ht="11.25">
      <c r="C359" s="166"/>
      <c r="F359" s="166"/>
    </row>
    <row r="360" spans="3:6" s="37" customFormat="1" ht="11.25">
      <c r="C360" s="166"/>
      <c r="F360" s="166"/>
    </row>
    <row r="361" spans="3:6" s="37" customFormat="1" ht="11.25">
      <c r="C361" s="166"/>
      <c r="F361" s="166"/>
    </row>
    <row r="362" spans="3:6" s="37" customFormat="1" ht="11.25">
      <c r="C362" s="166"/>
      <c r="F362" s="166"/>
    </row>
    <row r="363" spans="3:6" s="37" customFormat="1" ht="11.25">
      <c r="C363" s="166"/>
      <c r="F363" s="166"/>
    </row>
    <row r="364" spans="3:6" s="37" customFormat="1" ht="11.25">
      <c r="C364" s="166"/>
      <c r="F364" s="166"/>
    </row>
    <row r="365" spans="3:6" s="37" customFormat="1" ht="11.25">
      <c r="C365" s="166"/>
      <c r="F365" s="166"/>
    </row>
    <row r="366" spans="3:6" s="37" customFormat="1" ht="11.25">
      <c r="C366" s="166"/>
      <c r="F366" s="166"/>
    </row>
    <row r="367" spans="3:6" s="37" customFormat="1" ht="11.25">
      <c r="C367" s="166"/>
      <c r="F367" s="166"/>
    </row>
    <row r="368" spans="3:6" s="37" customFormat="1" ht="11.25">
      <c r="C368" s="166"/>
      <c r="F368" s="166"/>
    </row>
    <row r="369" spans="3:6" s="37" customFormat="1" ht="11.25">
      <c r="C369" s="166"/>
      <c r="F369" s="166"/>
    </row>
    <row r="370" spans="3:6" s="37" customFormat="1" ht="11.25">
      <c r="C370" s="166"/>
      <c r="F370" s="166"/>
    </row>
    <row r="371" spans="3:6" s="37" customFormat="1" ht="11.25">
      <c r="C371" s="166"/>
      <c r="F371" s="166"/>
    </row>
    <row r="372" spans="3:6" s="37" customFormat="1" ht="11.25">
      <c r="C372" s="166"/>
      <c r="F372" s="166"/>
    </row>
    <row r="373" spans="3:6" s="37" customFormat="1" ht="11.25">
      <c r="C373" s="166"/>
      <c r="F373" s="166"/>
    </row>
    <row r="374" spans="3:6" s="37" customFormat="1" ht="11.25">
      <c r="C374" s="166"/>
      <c r="F374" s="166"/>
    </row>
    <row r="375" spans="3:6" s="37" customFormat="1" ht="11.25">
      <c r="C375" s="166"/>
      <c r="F375" s="166"/>
    </row>
    <row r="376" spans="3:6" s="37" customFormat="1" ht="11.25">
      <c r="C376" s="166"/>
      <c r="F376" s="166"/>
    </row>
    <row r="377" spans="3:6" s="37" customFormat="1" ht="11.25">
      <c r="C377" s="166"/>
      <c r="F377" s="166"/>
    </row>
    <row r="378" spans="3:6" s="37" customFormat="1" ht="11.25">
      <c r="C378" s="166"/>
      <c r="F378" s="166"/>
    </row>
    <row r="379" spans="3:6" s="37" customFormat="1" ht="11.25">
      <c r="C379" s="166"/>
      <c r="F379" s="166"/>
    </row>
    <row r="380" spans="3:6" s="37" customFormat="1" ht="11.25">
      <c r="C380" s="166"/>
      <c r="F380" s="166"/>
    </row>
    <row r="381" spans="3:6" s="37" customFormat="1" ht="11.25">
      <c r="C381" s="166"/>
      <c r="F381" s="166"/>
    </row>
    <row r="382" spans="3:6" s="37" customFormat="1" ht="11.25">
      <c r="C382" s="166"/>
      <c r="F382" s="166"/>
    </row>
    <row r="383" spans="3:6" s="37" customFormat="1" ht="11.25">
      <c r="C383" s="166"/>
      <c r="F383" s="166"/>
    </row>
    <row r="384" spans="3:6" s="37" customFormat="1" ht="11.25">
      <c r="C384" s="166"/>
      <c r="F384" s="166"/>
    </row>
    <row r="385" spans="3:6" s="37" customFormat="1" ht="11.25">
      <c r="C385" s="166"/>
      <c r="F385" s="166"/>
    </row>
    <row r="386" spans="3:6" s="37" customFormat="1" ht="11.25">
      <c r="C386" s="166"/>
      <c r="F386" s="166"/>
    </row>
    <row r="387" spans="3:6" s="37" customFormat="1" ht="11.25">
      <c r="C387" s="166"/>
      <c r="F387" s="166"/>
    </row>
    <row r="388" spans="3:6" s="37" customFormat="1" ht="11.25">
      <c r="C388" s="166"/>
      <c r="F388" s="166"/>
    </row>
    <row r="389" spans="3:6" s="37" customFormat="1" ht="11.25">
      <c r="C389" s="166"/>
      <c r="F389" s="166"/>
    </row>
    <row r="390" spans="3:6" s="37" customFormat="1" ht="11.25">
      <c r="C390" s="166"/>
      <c r="F390" s="166"/>
    </row>
    <row r="391" spans="3:6" s="37" customFormat="1" ht="11.25">
      <c r="C391" s="166"/>
      <c r="F391" s="166"/>
    </row>
    <row r="392" spans="3:6" s="37" customFormat="1" ht="11.25">
      <c r="C392" s="166"/>
      <c r="F392" s="166"/>
    </row>
    <row r="393" spans="3:6" s="37" customFormat="1" ht="11.25">
      <c r="C393" s="166"/>
      <c r="F393" s="166"/>
    </row>
    <row r="394" spans="3:6" s="37" customFormat="1" ht="11.25">
      <c r="C394" s="166"/>
      <c r="F394" s="166"/>
    </row>
    <row r="395" spans="3:6" s="37" customFormat="1" ht="11.25">
      <c r="C395" s="166"/>
      <c r="F395" s="166"/>
    </row>
    <row r="396" spans="3:6" s="37" customFormat="1" ht="11.25">
      <c r="C396" s="166"/>
      <c r="F396" s="166"/>
    </row>
    <row r="397" spans="3:6" s="37" customFormat="1" ht="11.25">
      <c r="C397" s="166"/>
      <c r="F397" s="166"/>
    </row>
    <row r="398" spans="3:6" s="37" customFormat="1" ht="11.25">
      <c r="C398" s="166"/>
      <c r="F398" s="166"/>
    </row>
    <row r="399" spans="3:6" s="37" customFormat="1" ht="11.25">
      <c r="C399" s="166"/>
      <c r="F399" s="166"/>
    </row>
    <row r="400" spans="3:6" s="37" customFormat="1" ht="11.25">
      <c r="C400" s="166"/>
      <c r="F400" s="166"/>
    </row>
    <row r="401" spans="3:6" s="37" customFormat="1" ht="11.25">
      <c r="C401" s="166"/>
      <c r="F401" s="166"/>
    </row>
    <row r="402" spans="3:6" s="37" customFormat="1" ht="11.25">
      <c r="C402" s="166"/>
      <c r="F402" s="166"/>
    </row>
    <row r="403" spans="3:6" s="37" customFormat="1" ht="11.25">
      <c r="C403" s="166"/>
      <c r="F403" s="166"/>
    </row>
    <row r="404" spans="3:6" s="37" customFormat="1" ht="11.25">
      <c r="C404" s="166"/>
      <c r="F404" s="166"/>
    </row>
    <row r="405" spans="3:6" s="37" customFormat="1" ht="11.25">
      <c r="C405" s="166"/>
      <c r="F405" s="166"/>
    </row>
    <row r="406" spans="3:6" s="37" customFormat="1" ht="11.25">
      <c r="C406" s="166"/>
      <c r="F406" s="166"/>
    </row>
    <row r="407" spans="3:6" s="37" customFormat="1" ht="11.25">
      <c r="C407" s="166"/>
      <c r="F407" s="166"/>
    </row>
    <row r="408" spans="3:6" s="37" customFormat="1" ht="11.25">
      <c r="C408" s="166"/>
      <c r="F408" s="166"/>
    </row>
    <row r="409" spans="3:6" s="37" customFormat="1" ht="11.25">
      <c r="C409" s="166"/>
      <c r="F409" s="166"/>
    </row>
    <row r="410" spans="3:6" s="37" customFormat="1" ht="11.25">
      <c r="C410" s="166"/>
      <c r="F410" s="166"/>
    </row>
    <row r="411" spans="3:6" s="37" customFormat="1" ht="11.25">
      <c r="C411" s="166"/>
      <c r="F411" s="166"/>
    </row>
    <row r="412" spans="3:6" s="37" customFormat="1" ht="11.25">
      <c r="C412" s="166"/>
      <c r="F412" s="166"/>
    </row>
    <row r="413" spans="3:6" s="37" customFormat="1" ht="11.25">
      <c r="C413" s="166"/>
      <c r="F413" s="166"/>
    </row>
    <row r="414" spans="3:6" s="37" customFormat="1" ht="11.25">
      <c r="C414" s="166"/>
      <c r="F414" s="166"/>
    </row>
    <row r="415" spans="3:6" s="37" customFormat="1" ht="11.25">
      <c r="C415" s="166"/>
      <c r="F415" s="166"/>
    </row>
    <row r="416" spans="3:6" s="37" customFormat="1" ht="11.25">
      <c r="C416" s="166"/>
      <c r="F416" s="166"/>
    </row>
    <row r="417" spans="3:6" s="37" customFormat="1" ht="11.25">
      <c r="C417" s="166"/>
      <c r="F417" s="166"/>
    </row>
    <row r="418" spans="3:6" s="37" customFormat="1" ht="11.25">
      <c r="C418" s="166"/>
      <c r="F418" s="166"/>
    </row>
    <row r="419" spans="3:6" s="37" customFormat="1" ht="11.25">
      <c r="C419" s="166"/>
      <c r="F419" s="166"/>
    </row>
    <row r="420" spans="3:6" s="37" customFormat="1" ht="11.25">
      <c r="C420" s="166"/>
      <c r="F420" s="166"/>
    </row>
    <row r="421" spans="3:6" s="37" customFormat="1" ht="11.25">
      <c r="C421" s="166"/>
      <c r="F421" s="166"/>
    </row>
    <row r="422" spans="3:6" s="37" customFormat="1" ht="11.25">
      <c r="C422" s="166"/>
      <c r="F422" s="166"/>
    </row>
    <row r="423" spans="3:6" s="37" customFormat="1" ht="11.25">
      <c r="C423" s="166"/>
      <c r="F423" s="166"/>
    </row>
    <row r="424" spans="3:6" s="37" customFormat="1" ht="11.25">
      <c r="C424" s="166"/>
      <c r="F424" s="166"/>
    </row>
    <row r="425" spans="3:6" s="37" customFormat="1" ht="11.25">
      <c r="C425" s="166"/>
      <c r="F425" s="166"/>
    </row>
    <row r="426" spans="3:6" s="37" customFormat="1" ht="11.25">
      <c r="C426" s="166"/>
      <c r="F426" s="166"/>
    </row>
    <row r="427" spans="3:6" s="37" customFormat="1" ht="11.25">
      <c r="C427" s="166"/>
      <c r="F427" s="166"/>
    </row>
    <row r="428" spans="3:6" s="37" customFormat="1" ht="11.25">
      <c r="C428" s="166"/>
      <c r="F428" s="166"/>
    </row>
    <row r="429" spans="3:6" s="37" customFormat="1" ht="11.25">
      <c r="C429" s="166"/>
      <c r="F429" s="166"/>
    </row>
    <row r="430" spans="3:6" s="37" customFormat="1" ht="11.25">
      <c r="C430" s="166"/>
      <c r="F430" s="166"/>
    </row>
    <row r="431" spans="3:6" s="37" customFormat="1" ht="11.25">
      <c r="C431" s="166"/>
      <c r="F431" s="166"/>
    </row>
    <row r="432" spans="3:6" s="37" customFormat="1" ht="11.25">
      <c r="C432" s="166"/>
      <c r="F432" s="166"/>
    </row>
    <row r="433" spans="3:6" s="37" customFormat="1" ht="11.25">
      <c r="C433" s="166"/>
      <c r="F433" s="166"/>
    </row>
    <row r="434" spans="3:6" s="37" customFormat="1" ht="11.25">
      <c r="C434" s="166"/>
      <c r="F434" s="166"/>
    </row>
    <row r="435" spans="3:6" s="37" customFormat="1" ht="11.25">
      <c r="C435" s="166"/>
      <c r="F435" s="166"/>
    </row>
    <row r="436" spans="3:6" s="37" customFormat="1" ht="11.25">
      <c r="C436" s="166"/>
      <c r="F436" s="166"/>
    </row>
    <row r="437" spans="3:6" s="37" customFormat="1" ht="11.25">
      <c r="C437" s="166"/>
      <c r="F437" s="166"/>
    </row>
    <row r="438" spans="3:6" s="37" customFormat="1" ht="11.25">
      <c r="C438" s="166"/>
      <c r="F438" s="166"/>
    </row>
    <row r="439" spans="3:6" s="37" customFormat="1" ht="11.25">
      <c r="C439" s="166"/>
      <c r="F439" s="166"/>
    </row>
    <row r="440" spans="3:6" s="37" customFormat="1" ht="11.25">
      <c r="C440" s="166"/>
      <c r="F440" s="166"/>
    </row>
    <row r="441" spans="3:6" s="37" customFormat="1" ht="11.25">
      <c r="C441" s="166"/>
      <c r="F441" s="166"/>
    </row>
    <row r="442" spans="3:6" s="37" customFormat="1" ht="11.25">
      <c r="C442" s="166"/>
      <c r="F442" s="166"/>
    </row>
    <row r="443" spans="3:6" s="37" customFormat="1" ht="11.25">
      <c r="C443" s="166"/>
      <c r="F443" s="166"/>
    </row>
    <row r="444" spans="3:6" s="37" customFormat="1" ht="11.25">
      <c r="C444" s="166"/>
      <c r="F444" s="166"/>
    </row>
    <row r="445" spans="3:6" s="37" customFormat="1" ht="11.25">
      <c r="C445" s="166"/>
      <c r="F445" s="166"/>
    </row>
    <row r="446" spans="3:6" s="37" customFormat="1" ht="11.25">
      <c r="C446" s="166"/>
      <c r="F446" s="166"/>
    </row>
    <row r="447" spans="3:6" s="37" customFormat="1" ht="11.25">
      <c r="C447" s="166"/>
      <c r="F447" s="166"/>
    </row>
    <row r="448" spans="3:6" s="37" customFormat="1" ht="11.25">
      <c r="C448" s="166"/>
      <c r="F448" s="166"/>
    </row>
    <row r="449" spans="3:6" s="37" customFormat="1" ht="11.25">
      <c r="C449" s="166"/>
      <c r="F449" s="166"/>
    </row>
    <row r="450" spans="3:6" s="37" customFormat="1" ht="11.25">
      <c r="C450" s="166"/>
      <c r="F450" s="166"/>
    </row>
    <row r="451" spans="3:6" s="37" customFormat="1" ht="11.25">
      <c r="C451" s="166"/>
      <c r="F451" s="166"/>
    </row>
    <row r="452" spans="3:6" s="37" customFormat="1" ht="11.25">
      <c r="C452" s="166"/>
      <c r="F452" s="166"/>
    </row>
    <row r="453" spans="3:6" s="37" customFormat="1" ht="11.25">
      <c r="C453" s="166"/>
      <c r="F453" s="166"/>
    </row>
    <row r="454" spans="3:6" s="37" customFormat="1" ht="11.25">
      <c r="C454" s="166"/>
      <c r="F454" s="166"/>
    </row>
    <row r="455" spans="3:6" s="37" customFormat="1" ht="11.25">
      <c r="C455" s="166"/>
      <c r="F455" s="166"/>
    </row>
    <row r="456" spans="3:6" s="37" customFormat="1" ht="11.25">
      <c r="C456" s="166"/>
      <c r="F456" s="166"/>
    </row>
    <row r="457" spans="3:6" s="37" customFormat="1" ht="11.25">
      <c r="C457" s="166"/>
      <c r="F457" s="166"/>
    </row>
    <row r="458" spans="3:6" s="37" customFormat="1" ht="11.25">
      <c r="C458" s="166"/>
      <c r="F458" s="166"/>
    </row>
    <row r="459" spans="3:6" s="37" customFormat="1" ht="11.25">
      <c r="C459" s="166"/>
      <c r="F459" s="166"/>
    </row>
    <row r="460" spans="3:6" s="37" customFormat="1" ht="11.25">
      <c r="C460" s="166"/>
      <c r="F460" s="166"/>
    </row>
    <row r="461" spans="3:6" s="37" customFormat="1" ht="11.25">
      <c r="C461" s="166"/>
      <c r="F461" s="166"/>
    </row>
    <row r="462" spans="3:6" s="37" customFormat="1" ht="11.25">
      <c r="C462" s="166"/>
      <c r="F462" s="166"/>
    </row>
    <row r="463" spans="3:6" s="37" customFormat="1" ht="11.25">
      <c r="C463" s="166"/>
      <c r="F463" s="166"/>
    </row>
    <row r="464" spans="3:6" s="37" customFormat="1" ht="11.25">
      <c r="C464" s="166"/>
      <c r="F464" s="166"/>
    </row>
    <row r="465" spans="3:6" s="37" customFormat="1" ht="11.25">
      <c r="C465" s="166"/>
      <c r="F465" s="166"/>
    </row>
    <row r="466" spans="3:6" s="37" customFormat="1" ht="11.25">
      <c r="C466" s="166"/>
      <c r="F466" s="166"/>
    </row>
    <row r="467" spans="3:6" s="37" customFormat="1" ht="11.25">
      <c r="C467" s="166"/>
      <c r="F467" s="166"/>
    </row>
    <row r="468" spans="3:6" s="37" customFormat="1" ht="11.25">
      <c r="C468" s="166"/>
      <c r="F468" s="166"/>
    </row>
    <row r="469" spans="3:6" s="37" customFormat="1" ht="11.25">
      <c r="C469" s="166"/>
      <c r="F469" s="166"/>
    </row>
    <row r="470" spans="3:6" s="37" customFormat="1" ht="11.25">
      <c r="C470" s="166"/>
      <c r="F470" s="166"/>
    </row>
    <row r="471" spans="3:6" s="37" customFormat="1" ht="11.25">
      <c r="C471" s="166"/>
      <c r="F471" s="166"/>
    </row>
    <row r="472" spans="3:6" s="37" customFormat="1" ht="11.25">
      <c r="C472" s="166"/>
      <c r="F472" s="166"/>
    </row>
    <row r="473" spans="3:6" s="37" customFormat="1" ht="11.25">
      <c r="C473" s="166"/>
      <c r="F473" s="166"/>
    </row>
    <row r="474" spans="3:6" s="37" customFormat="1" ht="11.25">
      <c r="C474" s="166"/>
      <c r="F474" s="166"/>
    </row>
    <row r="475" spans="3:6" s="37" customFormat="1" ht="11.25">
      <c r="C475" s="166"/>
      <c r="F475" s="166"/>
    </row>
    <row r="476" spans="3:6" s="37" customFormat="1" ht="11.25">
      <c r="C476" s="166"/>
      <c r="F476" s="166"/>
    </row>
    <row r="477" spans="3:6" s="37" customFormat="1" ht="11.25">
      <c r="C477" s="166"/>
      <c r="F477" s="166"/>
    </row>
    <row r="478" spans="3:6" s="37" customFormat="1" ht="11.25">
      <c r="C478" s="166"/>
      <c r="F478" s="166"/>
    </row>
    <row r="479" spans="3:6" s="37" customFormat="1" ht="11.25">
      <c r="C479" s="166"/>
      <c r="F479" s="166"/>
    </row>
    <row r="480" spans="3:6" s="37" customFormat="1" ht="11.25">
      <c r="C480" s="166"/>
      <c r="F480" s="166"/>
    </row>
    <row r="481" spans="3:6" s="37" customFormat="1" ht="11.25">
      <c r="C481" s="166"/>
      <c r="F481" s="166"/>
    </row>
    <row r="482" spans="3:6" s="37" customFormat="1" ht="11.25">
      <c r="C482" s="166"/>
      <c r="F482" s="166"/>
    </row>
    <row r="483" spans="3:6" s="37" customFormat="1" ht="11.25">
      <c r="C483" s="166"/>
      <c r="F483" s="166"/>
    </row>
    <row r="484" spans="3:6" s="37" customFormat="1" ht="11.25">
      <c r="C484" s="166"/>
      <c r="F484" s="166"/>
    </row>
    <row r="485" spans="3:6" s="37" customFormat="1" ht="11.25">
      <c r="C485" s="166"/>
      <c r="F485" s="166"/>
    </row>
    <row r="486" spans="3:6" s="37" customFormat="1" ht="11.25">
      <c r="C486" s="166"/>
      <c r="F486" s="166"/>
    </row>
    <row r="487" spans="3:6" s="37" customFormat="1" ht="11.25">
      <c r="C487" s="166"/>
      <c r="F487" s="166"/>
    </row>
    <row r="488" spans="3:6" s="37" customFormat="1" ht="11.25">
      <c r="C488" s="166"/>
      <c r="F488" s="166"/>
    </row>
    <row r="489" spans="3:6" s="37" customFormat="1" ht="11.25">
      <c r="C489" s="166"/>
      <c r="F489" s="166"/>
    </row>
    <row r="490" spans="3:6" s="37" customFormat="1" ht="11.25">
      <c r="C490" s="166"/>
      <c r="F490" s="166"/>
    </row>
    <row r="491" spans="3:6" s="37" customFormat="1" ht="11.25">
      <c r="C491" s="166"/>
      <c r="F491" s="166"/>
    </row>
    <row r="492" spans="3:6" s="37" customFormat="1" ht="11.25">
      <c r="C492" s="166"/>
      <c r="F492" s="166"/>
    </row>
    <row r="493" spans="3:6" s="37" customFormat="1" ht="11.25">
      <c r="C493" s="166"/>
      <c r="F493" s="166"/>
    </row>
    <row r="494" spans="3:6" s="37" customFormat="1" ht="11.25">
      <c r="C494" s="166"/>
      <c r="F494" s="166"/>
    </row>
    <row r="495" spans="3:6" s="37" customFormat="1" ht="11.25">
      <c r="C495" s="166"/>
      <c r="F495" s="166"/>
    </row>
    <row r="496" spans="3:6" s="37" customFormat="1" ht="11.25">
      <c r="C496" s="166"/>
      <c r="F496" s="166"/>
    </row>
    <row r="497" spans="3:6" s="37" customFormat="1" ht="11.25">
      <c r="C497" s="166"/>
      <c r="F497" s="166"/>
    </row>
    <row r="498" spans="3:6" s="37" customFormat="1" ht="11.25">
      <c r="C498" s="166"/>
      <c r="F498" s="166"/>
    </row>
    <row r="499" spans="3:6" s="37" customFormat="1" ht="11.25">
      <c r="C499" s="166"/>
      <c r="F499" s="166"/>
    </row>
    <row r="500" spans="3:6" s="37" customFormat="1" ht="11.25">
      <c r="C500" s="166"/>
      <c r="F500" s="166"/>
    </row>
    <row r="501" spans="3:6" s="37" customFormat="1" ht="11.25">
      <c r="C501" s="166"/>
      <c r="F501" s="166"/>
    </row>
    <row r="502" spans="3:6" s="37" customFormat="1" ht="11.25">
      <c r="C502" s="166"/>
      <c r="F502" s="166"/>
    </row>
    <row r="503" spans="3:6" s="37" customFormat="1" ht="11.25">
      <c r="C503" s="166"/>
      <c r="F503" s="166"/>
    </row>
    <row r="504" spans="3:6" s="37" customFormat="1" ht="11.25">
      <c r="C504" s="166"/>
      <c r="F504" s="166"/>
    </row>
    <row r="505" spans="3:6" s="37" customFormat="1" ht="11.25">
      <c r="C505" s="166"/>
      <c r="F505" s="166"/>
    </row>
    <row r="506" spans="3:6" s="37" customFormat="1" ht="11.25">
      <c r="C506" s="166"/>
      <c r="F506" s="166"/>
    </row>
    <row r="507" spans="3:6" s="37" customFormat="1" ht="11.25">
      <c r="C507" s="166"/>
      <c r="F507" s="166"/>
    </row>
    <row r="508" spans="3:6" s="37" customFormat="1" ht="11.25">
      <c r="C508" s="166"/>
      <c r="F508" s="166"/>
    </row>
    <row r="509" spans="3:6" s="37" customFormat="1" ht="11.25">
      <c r="C509" s="166"/>
      <c r="F509" s="166"/>
    </row>
    <row r="510" spans="3:6" s="37" customFormat="1" ht="11.25">
      <c r="C510" s="166"/>
      <c r="F510" s="166"/>
    </row>
    <row r="511" spans="3:6" s="37" customFormat="1" ht="11.25">
      <c r="C511" s="166"/>
      <c r="F511" s="166"/>
    </row>
    <row r="512" spans="3:6" s="37" customFormat="1" ht="11.25">
      <c r="C512" s="166"/>
      <c r="F512" s="166"/>
    </row>
    <row r="513" spans="3:6" s="37" customFormat="1" ht="11.25">
      <c r="C513" s="166"/>
      <c r="F513" s="166"/>
    </row>
    <row r="514" spans="3:6" s="37" customFormat="1" ht="11.25">
      <c r="C514" s="166"/>
      <c r="F514" s="166"/>
    </row>
    <row r="515" spans="3:6" s="37" customFormat="1" ht="11.25">
      <c r="C515" s="166"/>
      <c r="F515" s="166"/>
    </row>
    <row r="516" spans="3:6" s="37" customFormat="1" ht="11.25">
      <c r="C516" s="166"/>
      <c r="F516" s="166"/>
    </row>
    <row r="517" spans="3:6" s="37" customFormat="1" ht="11.25">
      <c r="C517" s="166"/>
      <c r="F517" s="166"/>
    </row>
    <row r="518" spans="3:6" s="37" customFormat="1" ht="11.25">
      <c r="C518" s="166"/>
      <c r="F518" s="166"/>
    </row>
    <row r="519" spans="3:6" s="37" customFormat="1" ht="11.25">
      <c r="C519" s="166"/>
      <c r="F519" s="166"/>
    </row>
    <row r="520" spans="3:6" s="37" customFormat="1" ht="11.25">
      <c r="C520" s="166"/>
      <c r="F520" s="166"/>
    </row>
    <row r="521" spans="3:6" s="37" customFormat="1" ht="11.25">
      <c r="C521" s="166"/>
      <c r="F521" s="166"/>
    </row>
    <row r="522" spans="3:6" s="37" customFormat="1" ht="11.25">
      <c r="C522" s="166"/>
      <c r="F522" s="166"/>
    </row>
    <row r="523" spans="3:6" s="37" customFormat="1" ht="11.25">
      <c r="C523" s="166"/>
      <c r="F523" s="166"/>
    </row>
    <row r="524" spans="3:6" s="37" customFormat="1" ht="11.25">
      <c r="C524" s="166"/>
      <c r="F524" s="166"/>
    </row>
    <row r="525" spans="3:6" s="37" customFormat="1" ht="11.25">
      <c r="C525" s="166"/>
      <c r="F525" s="166"/>
    </row>
    <row r="526" spans="3:6" s="37" customFormat="1" ht="11.25">
      <c r="C526" s="166"/>
      <c r="F526" s="166"/>
    </row>
    <row r="527" spans="3:6" s="37" customFormat="1" ht="11.25">
      <c r="C527" s="166"/>
      <c r="F527" s="166"/>
    </row>
    <row r="528" spans="3:6" s="37" customFormat="1" ht="11.25">
      <c r="C528" s="166"/>
      <c r="F528" s="166"/>
    </row>
    <row r="529" spans="3:6" s="37" customFormat="1" ht="11.25">
      <c r="C529" s="166"/>
      <c r="F529" s="166"/>
    </row>
    <row r="530" spans="3:6" s="37" customFormat="1" ht="11.25">
      <c r="C530" s="166"/>
      <c r="F530" s="166"/>
    </row>
    <row r="531" spans="3:6" s="37" customFormat="1" ht="11.25">
      <c r="C531" s="166"/>
      <c r="F531" s="166"/>
    </row>
    <row r="532" spans="3:6" s="37" customFormat="1" ht="11.25">
      <c r="C532" s="166"/>
      <c r="F532" s="166"/>
    </row>
    <row r="533" spans="3:6" s="37" customFormat="1" ht="11.25">
      <c r="C533" s="166"/>
      <c r="F533" s="166"/>
    </row>
    <row r="534" spans="3:6" s="37" customFormat="1" ht="11.25">
      <c r="C534" s="166"/>
      <c r="F534" s="166"/>
    </row>
    <row r="535" spans="3:6" s="37" customFormat="1" ht="11.25">
      <c r="C535" s="166"/>
      <c r="F535" s="166"/>
    </row>
    <row r="536" spans="3:6" s="37" customFormat="1" ht="11.25">
      <c r="C536" s="166"/>
      <c r="F536" s="166"/>
    </row>
    <row r="537" spans="3:6" s="37" customFormat="1" ht="11.25">
      <c r="C537" s="166"/>
      <c r="F537" s="166"/>
    </row>
    <row r="538" spans="3:6" s="37" customFormat="1" ht="11.25">
      <c r="C538" s="166"/>
      <c r="F538" s="166"/>
    </row>
    <row r="539" spans="3:6" s="37" customFormat="1" ht="11.25">
      <c r="C539" s="166"/>
      <c r="F539" s="166"/>
    </row>
    <row r="540" spans="3:6" s="37" customFormat="1" ht="11.25">
      <c r="C540" s="166"/>
      <c r="F540" s="166"/>
    </row>
    <row r="541" spans="3:6" s="37" customFormat="1" ht="11.25">
      <c r="C541" s="166"/>
      <c r="F541" s="166"/>
    </row>
    <row r="542" spans="3:6" s="37" customFormat="1" ht="11.25">
      <c r="C542" s="166"/>
      <c r="F542" s="166"/>
    </row>
    <row r="543" spans="3:6" s="37" customFormat="1" ht="11.25">
      <c r="C543" s="166"/>
      <c r="F543" s="166"/>
    </row>
    <row r="544" spans="3:6" s="37" customFormat="1" ht="11.25">
      <c r="C544" s="166"/>
      <c r="F544" s="166"/>
    </row>
    <row r="545" spans="3:6" s="37" customFormat="1" ht="11.25">
      <c r="C545" s="166"/>
      <c r="F545" s="166"/>
    </row>
    <row r="546" spans="3:6" s="37" customFormat="1" ht="11.25">
      <c r="C546" s="166"/>
      <c r="F546" s="166"/>
    </row>
    <row r="547" spans="3:6" s="37" customFormat="1" ht="11.25">
      <c r="C547" s="166"/>
      <c r="F547" s="166"/>
    </row>
    <row r="548" spans="3:6" s="37" customFormat="1" ht="11.25">
      <c r="C548" s="166"/>
      <c r="F548" s="166"/>
    </row>
    <row r="549" spans="3:6" s="37" customFormat="1" ht="11.25">
      <c r="C549" s="166"/>
      <c r="F549" s="166"/>
    </row>
    <row r="550" spans="3:6" s="37" customFormat="1" ht="11.25">
      <c r="C550" s="166"/>
      <c r="F550" s="166"/>
    </row>
    <row r="551" spans="3:6" s="37" customFormat="1" ht="11.25">
      <c r="C551" s="166"/>
      <c r="F551" s="166"/>
    </row>
    <row r="552" spans="3:6" s="37" customFormat="1" ht="11.25">
      <c r="C552" s="166"/>
      <c r="F552" s="166"/>
    </row>
    <row r="553" spans="3:6" s="37" customFormat="1" ht="11.25">
      <c r="C553" s="166"/>
      <c r="F553" s="166"/>
    </row>
    <row r="554" spans="3:6" s="37" customFormat="1" ht="11.25">
      <c r="C554" s="166"/>
      <c r="F554" s="166"/>
    </row>
    <row r="555" spans="3:6" s="37" customFormat="1" ht="11.25">
      <c r="C555" s="166"/>
      <c r="F555" s="166"/>
    </row>
    <row r="556" spans="3:6" s="37" customFormat="1" ht="11.25">
      <c r="C556" s="166"/>
      <c r="F556" s="166"/>
    </row>
    <row r="557" spans="3:6" s="37" customFormat="1" ht="11.25">
      <c r="C557" s="166"/>
      <c r="F557" s="166"/>
    </row>
    <row r="558" spans="3:6" s="37" customFormat="1" ht="11.25">
      <c r="C558" s="166"/>
      <c r="F558" s="166"/>
    </row>
    <row r="559" spans="3:6" s="37" customFormat="1" ht="11.25">
      <c r="C559" s="166"/>
      <c r="F559" s="166"/>
    </row>
    <row r="560" spans="3:6" s="37" customFormat="1" ht="11.25">
      <c r="C560" s="166"/>
      <c r="F560" s="166"/>
    </row>
    <row r="561" spans="3:6" s="37" customFormat="1" ht="11.25">
      <c r="C561" s="166"/>
      <c r="F561" s="166"/>
    </row>
    <row r="562" spans="3:6" s="37" customFormat="1" ht="11.25">
      <c r="C562" s="166"/>
      <c r="F562" s="166"/>
    </row>
    <row r="563" spans="3:6" s="37" customFormat="1" ht="11.25">
      <c r="C563" s="166"/>
      <c r="F563" s="166"/>
    </row>
    <row r="564" spans="3:6" s="37" customFormat="1" ht="11.25">
      <c r="C564" s="166"/>
      <c r="F564" s="166"/>
    </row>
    <row r="565" spans="3:6" s="37" customFormat="1" ht="11.25">
      <c r="C565" s="166"/>
      <c r="F565" s="166"/>
    </row>
    <row r="566" spans="3:6" s="37" customFormat="1" ht="11.25">
      <c r="C566" s="166"/>
      <c r="F566" s="166"/>
    </row>
    <row r="567" spans="3:6" s="37" customFormat="1" ht="11.25">
      <c r="C567" s="166"/>
      <c r="F567" s="166"/>
    </row>
    <row r="568" spans="3:6" s="37" customFormat="1" ht="11.25">
      <c r="C568" s="166"/>
      <c r="F568" s="166"/>
    </row>
    <row r="569" spans="3:6" s="37" customFormat="1" ht="11.25">
      <c r="C569" s="166"/>
      <c r="F569" s="166"/>
    </row>
    <row r="570" spans="3:6" s="37" customFormat="1" ht="11.25">
      <c r="C570" s="166"/>
      <c r="F570" s="166"/>
    </row>
    <row r="571" spans="3:6" s="37" customFormat="1" ht="11.25">
      <c r="C571" s="166"/>
      <c r="F571" s="166"/>
    </row>
    <row r="572" spans="3:6" s="37" customFormat="1" ht="11.25">
      <c r="C572" s="166"/>
      <c r="F572" s="166"/>
    </row>
    <row r="573" spans="3:6" s="37" customFormat="1" ht="11.25">
      <c r="C573" s="166"/>
      <c r="F573" s="166"/>
    </row>
    <row r="574" spans="3:6" s="37" customFormat="1" ht="11.25">
      <c r="C574" s="166"/>
      <c r="F574" s="166"/>
    </row>
    <row r="575" spans="3:6" s="37" customFormat="1" ht="11.25">
      <c r="C575" s="166"/>
      <c r="F575" s="166"/>
    </row>
    <row r="576" spans="3:6" s="37" customFormat="1" ht="11.25">
      <c r="C576" s="166"/>
      <c r="F576" s="166"/>
    </row>
    <row r="577" spans="3:6" s="37" customFormat="1" ht="11.25">
      <c r="C577" s="166"/>
      <c r="F577" s="166"/>
    </row>
    <row r="578" spans="3:6" s="37" customFormat="1" ht="11.25">
      <c r="C578" s="166"/>
      <c r="F578" s="166"/>
    </row>
    <row r="579" spans="3:6" s="37" customFormat="1" ht="11.25">
      <c r="C579" s="166"/>
      <c r="F579" s="166"/>
    </row>
    <row r="580" spans="3:6" s="37" customFormat="1" ht="11.25">
      <c r="C580" s="166"/>
      <c r="F580" s="166"/>
    </row>
    <row r="581" spans="3:6" s="37" customFormat="1" ht="11.25">
      <c r="C581" s="166"/>
      <c r="F581" s="166"/>
    </row>
    <row r="582" spans="3:6" s="37" customFormat="1" ht="11.25">
      <c r="C582" s="166"/>
      <c r="F582" s="166"/>
    </row>
    <row r="583" spans="3:6" s="37" customFormat="1" ht="11.25">
      <c r="C583" s="166"/>
      <c r="F583" s="166"/>
    </row>
    <row r="584" spans="3:6" s="37" customFormat="1" ht="11.25">
      <c r="C584" s="166"/>
      <c r="F584" s="166"/>
    </row>
    <row r="585" spans="3:6" s="37" customFormat="1" ht="11.25">
      <c r="C585" s="166"/>
      <c r="F585" s="166"/>
    </row>
    <row r="586" spans="3:6" s="37" customFormat="1" ht="11.25">
      <c r="C586" s="166"/>
      <c r="F586" s="166"/>
    </row>
    <row r="587" spans="3:6" s="37" customFormat="1" ht="11.25">
      <c r="C587" s="166"/>
      <c r="F587" s="166"/>
    </row>
    <row r="588" spans="3:6" s="37" customFormat="1" ht="11.25">
      <c r="C588" s="166"/>
      <c r="F588" s="166"/>
    </row>
    <row r="589" spans="3:6" s="37" customFormat="1" ht="11.25">
      <c r="C589" s="166"/>
      <c r="F589" s="166"/>
    </row>
    <row r="590" spans="3:6" s="37" customFormat="1" ht="11.25">
      <c r="C590" s="166"/>
      <c r="F590" s="166"/>
    </row>
    <row r="591" spans="3:6" s="37" customFormat="1" ht="11.25">
      <c r="C591" s="166"/>
      <c r="F591" s="166"/>
    </row>
    <row r="592" spans="3:6" s="37" customFormat="1" ht="11.25">
      <c r="C592" s="166"/>
      <c r="F592" s="166"/>
    </row>
    <row r="593" spans="3:6" s="37" customFormat="1" ht="11.25">
      <c r="C593" s="166"/>
      <c r="F593" s="166"/>
    </row>
    <row r="594" spans="3:6" s="37" customFormat="1" ht="11.25">
      <c r="C594" s="166"/>
      <c r="F594" s="166"/>
    </row>
    <row r="595" spans="3:6" s="37" customFormat="1" ht="11.25">
      <c r="C595" s="166"/>
      <c r="F595" s="166"/>
    </row>
    <row r="596" spans="3:6" s="37" customFormat="1" ht="11.25">
      <c r="C596" s="166"/>
      <c r="F596" s="166"/>
    </row>
    <row r="597" spans="3:6" s="37" customFormat="1" ht="11.25">
      <c r="C597" s="166"/>
      <c r="F597" s="166"/>
    </row>
    <row r="598" spans="3:6" s="37" customFormat="1" ht="11.25">
      <c r="C598" s="166"/>
      <c r="F598" s="166"/>
    </row>
    <row r="599" spans="3:6" s="37" customFormat="1" ht="11.25">
      <c r="C599" s="166"/>
      <c r="F599" s="166"/>
    </row>
    <row r="600" spans="3:6" s="37" customFormat="1" ht="11.25">
      <c r="C600" s="166"/>
      <c r="F600" s="166"/>
    </row>
    <row r="601" spans="3:6" s="37" customFormat="1" ht="11.25">
      <c r="C601" s="166"/>
      <c r="F601" s="166"/>
    </row>
    <row r="602" spans="3:6" s="37" customFormat="1" ht="11.25">
      <c r="C602" s="166"/>
      <c r="F602" s="166"/>
    </row>
    <row r="603" spans="3:6" s="37" customFormat="1" ht="11.25">
      <c r="C603" s="166"/>
      <c r="F603" s="166"/>
    </row>
    <row r="604" spans="3:6" s="37" customFormat="1" ht="11.25">
      <c r="C604" s="166"/>
      <c r="F604" s="166"/>
    </row>
    <row r="605" spans="3:6" s="37" customFormat="1" ht="11.25">
      <c r="C605" s="166"/>
      <c r="F605" s="166"/>
    </row>
    <row r="606" spans="3:6" s="37" customFormat="1" ht="11.25">
      <c r="C606" s="166"/>
      <c r="F606" s="166"/>
    </row>
    <row r="607" spans="3:6" s="37" customFormat="1" ht="11.25">
      <c r="C607" s="166"/>
      <c r="F607" s="166"/>
    </row>
    <row r="608" spans="3:6" s="37" customFormat="1" ht="11.25">
      <c r="C608" s="166"/>
      <c r="F608" s="166"/>
    </row>
    <row r="609" spans="3:6" s="37" customFormat="1" ht="11.25">
      <c r="C609" s="166"/>
      <c r="F609" s="166"/>
    </row>
    <row r="610" spans="3:6" s="37" customFormat="1" ht="11.25">
      <c r="C610" s="166"/>
      <c r="F610" s="166"/>
    </row>
    <row r="611" spans="3:6" s="37" customFormat="1" ht="11.25">
      <c r="C611" s="166"/>
      <c r="F611" s="166"/>
    </row>
    <row r="612" spans="3:6" s="37" customFormat="1" ht="11.25">
      <c r="C612" s="166"/>
      <c r="F612" s="166"/>
    </row>
    <row r="613" spans="3:6" s="37" customFormat="1" ht="11.25">
      <c r="C613" s="166"/>
      <c r="F613" s="166"/>
    </row>
    <row r="614" spans="3:6" s="37" customFormat="1" ht="11.25">
      <c r="C614" s="166"/>
      <c r="F614" s="166"/>
    </row>
    <row r="615" spans="3:6" s="37" customFormat="1" ht="11.25">
      <c r="C615" s="166"/>
      <c r="F615" s="166"/>
    </row>
    <row r="616" spans="3:6" s="37" customFormat="1" ht="11.25">
      <c r="C616" s="166"/>
      <c r="F616" s="166"/>
    </row>
    <row r="617" spans="3:6" s="37" customFormat="1" ht="11.25">
      <c r="C617" s="166"/>
      <c r="F617" s="166"/>
    </row>
    <row r="618" spans="3:6" s="37" customFormat="1" ht="11.25">
      <c r="C618" s="166"/>
      <c r="F618" s="166"/>
    </row>
    <row r="619" spans="3:6" s="37" customFormat="1" ht="11.25">
      <c r="C619" s="166"/>
      <c r="F619" s="166"/>
    </row>
    <row r="620" spans="3:6" s="37" customFormat="1" ht="11.25">
      <c r="C620" s="166"/>
      <c r="F620" s="166"/>
    </row>
    <row r="621" spans="3:6" s="37" customFormat="1" ht="11.25">
      <c r="C621" s="166"/>
      <c r="F621" s="166"/>
    </row>
    <row r="622" spans="3:6" s="37" customFormat="1" ht="11.25">
      <c r="C622" s="166"/>
      <c r="F622" s="166"/>
    </row>
    <row r="623" spans="3:6" s="37" customFormat="1" ht="11.25">
      <c r="C623" s="166"/>
      <c r="F623" s="166"/>
    </row>
    <row r="624" spans="3:6" s="37" customFormat="1" ht="11.25">
      <c r="C624" s="166"/>
      <c r="F624" s="166"/>
    </row>
    <row r="625" spans="3:6" s="37" customFormat="1" ht="11.25">
      <c r="C625" s="166"/>
      <c r="F625" s="166"/>
    </row>
    <row r="626" spans="3:6" s="37" customFormat="1" ht="11.25">
      <c r="C626" s="166"/>
      <c r="F626" s="166"/>
    </row>
    <row r="627" spans="3:6" s="37" customFormat="1" ht="11.25">
      <c r="C627" s="166"/>
      <c r="F627" s="166"/>
    </row>
    <row r="628" spans="3:6" s="37" customFormat="1" ht="11.25">
      <c r="C628" s="166"/>
      <c r="F628" s="166"/>
    </row>
    <row r="629" spans="3:6" s="37" customFormat="1" ht="11.25">
      <c r="C629" s="166"/>
      <c r="F629" s="166"/>
    </row>
    <row r="630" spans="3:6" s="37" customFormat="1" ht="11.25">
      <c r="C630" s="166"/>
      <c r="F630" s="166"/>
    </row>
    <row r="631" spans="3:6" s="37" customFormat="1" ht="11.25">
      <c r="C631" s="166"/>
      <c r="F631" s="166"/>
    </row>
    <row r="632" spans="3:6" s="37" customFormat="1" ht="11.25">
      <c r="C632" s="166"/>
      <c r="F632" s="166"/>
    </row>
    <row r="633" spans="3:6" s="37" customFormat="1" ht="11.25">
      <c r="C633" s="166"/>
      <c r="F633" s="166"/>
    </row>
    <row r="634" spans="3:6" s="37" customFormat="1" ht="11.25">
      <c r="C634" s="166"/>
      <c r="F634" s="166"/>
    </row>
    <row r="635" spans="3:6" s="37" customFormat="1" ht="11.25">
      <c r="C635" s="166"/>
      <c r="F635" s="166"/>
    </row>
    <row r="636" spans="3:6" s="37" customFormat="1" ht="11.25">
      <c r="C636" s="166"/>
      <c r="F636" s="166"/>
    </row>
    <row r="637" spans="3:6" s="37" customFormat="1" ht="11.25">
      <c r="C637" s="166"/>
      <c r="F637" s="166"/>
    </row>
    <row r="638" spans="3:6" s="37" customFormat="1" ht="11.25">
      <c r="C638" s="166"/>
      <c r="F638" s="166"/>
    </row>
    <row r="639" spans="3:6" s="37" customFormat="1" ht="11.25">
      <c r="C639" s="166"/>
      <c r="F639" s="166"/>
    </row>
    <row r="640" spans="3:6" s="37" customFormat="1" ht="11.25">
      <c r="C640" s="166"/>
      <c r="F640" s="166"/>
    </row>
    <row r="641" spans="3:6" s="37" customFormat="1" ht="11.25">
      <c r="C641" s="166"/>
      <c r="F641" s="166"/>
    </row>
    <row r="642" spans="3:6" s="37" customFormat="1" ht="11.25">
      <c r="C642" s="166"/>
      <c r="F642" s="166"/>
    </row>
    <row r="643" spans="3:6" s="37" customFormat="1" ht="11.25">
      <c r="C643" s="166"/>
      <c r="F643" s="166"/>
    </row>
    <row r="644" spans="3:6" s="37" customFormat="1" ht="11.25">
      <c r="C644" s="166"/>
      <c r="F644" s="166"/>
    </row>
    <row r="645" spans="3:6" s="37" customFormat="1" ht="11.25">
      <c r="C645" s="166"/>
      <c r="F645" s="166"/>
    </row>
    <row r="646" spans="3:6" s="37" customFormat="1" ht="11.25">
      <c r="C646" s="166"/>
      <c r="F646" s="166"/>
    </row>
    <row r="647" spans="3:6" s="37" customFormat="1" ht="11.25">
      <c r="C647" s="166"/>
      <c r="F647" s="166"/>
    </row>
    <row r="648" spans="3:6" s="37" customFormat="1" ht="11.25">
      <c r="C648" s="166"/>
      <c r="F648" s="166"/>
    </row>
    <row r="649" spans="3:6" s="37" customFormat="1" ht="11.25">
      <c r="C649" s="166"/>
      <c r="F649" s="166"/>
    </row>
    <row r="650" spans="3:6" s="37" customFormat="1" ht="11.25">
      <c r="C650" s="166"/>
      <c r="F650" s="166"/>
    </row>
    <row r="651" spans="3:6" s="37" customFormat="1" ht="11.25">
      <c r="C651" s="166"/>
      <c r="F651" s="166"/>
    </row>
    <row r="652" spans="3:6" s="37" customFormat="1" ht="11.25">
      <c r="C652" s="166"/>
      <c r="F652" s="166"/>
    </row>
    <row r="653" spans="3:6" s="37" customFormat="1" ht="11.25">
      <c r="C653" s="166"/>
      <c r="F653" s="166"/>
    </row>
    <row r="654" spans="3:6" s="37" customFormat="1" ht="11.25">
      <c r="C654" s="166"/>
      <c r="F654" s="166"/>
    </row>
    <row r="655" spans="3:6" s="37" customFormat="1" ht="11.25">
      <c r="C655" s="166"/>
      <c r="F655" s="166"/>
    </row>
    <row r="656" spans="3:6" s="37" customFormat="1" ht="11.25">
      <c r="C656" s="166"/>
      <c r="F656" s="166"/>
    </row>
    <row r="657" spans="3:6" s="37" customFormat="1" ht="11.25">
      <c r="C657" s="166"/>
      <c r="F657" s="166"/>
    </row>
    <row r="658" spans="3:6" s="37" customFormat="1" ht="11.25">
      <c r="C658" s="166"/>
      <c r="F658" s="166"/>
    </row>
    <row r="659" spans="3:6" s="37" customFormat="1" ht="11.25">
      <c r="C659" s="166"/>
      <c r="F659" s="166"/>
    </row>
    <row r="660" spans="3:6" s="37" customFormat="1" ht="11.25">
      <c r="C660" s="166"/>
      <c r="F660" s="166"/>
    </row>
    <row r="661" spans="3:6" s="37" customFormat="1" ht="11.25">
      <c r="C661" s="166"/>
      <c r="F661" s="166"/>
    </row>
    <row r="662" spans="3:6" s="37" customFormat="1" ht="11.25">
      <c r="C662" s="166"/>
      <c r="F662" s="166"/>
    </row>
    <row r="663" spans="3:6" s="37" customFormat="1" ht="11.25">
      <c r="C663" s="166"/>
      <c r="F663" s="166"/>
    </row>
    <row r="664" spans="3:6" s="37" customFormat="1" ht="11.25">
      <c r="C664" s="166"/>
      <c r="F664" s="166"/>
    </row>
    <row r="665" spans="3:6" s="37" customFormat="1" ht="11.25">
      <c r="C665" s="166"/>
      <c r="F665" s="166"/>
    </row>
    <row r="666" spans="3:6" s="37" customFormat="1" ht="11.25">
      <c r="C666" s="166"/>
      <c r="F666" s="166"/>
    </row>
    <row r="667" spans="3:6" s="37" customFormat="1" ht="11.25">
      <c r="C667" s="166"/>
      <c r="F667" s="166"/>
    </row>
    <row r="668" spans="3:6" s="37" customFormat="1" ht="11.25">
      <c r="C668" s="166"/>
      <c r="F668" s="166"/>
    </row>
    <row r="669" spans="3:6" s="37" customFormat="1" ht="11.25">
      <c r="C669" s="166"/>
      <c r="F669" s="166"/>
    </row>
    <row r="670" spans="3:6" s="37" customFormat="1" ht="11.25">
      <c r="C670" s="166"/>
      <c r="F670" s="166"/>
    </row>
    <row r="671" spans="3:6" s="37" customFormat="1" ht="11.25">
      <c r="C671" s="166"/>
      <c r="F671" s="166"/>
    </row>
    <row r="672" spans="3:6" s="37" customFormat="1" ht="11.25">
      <c r="C672" s="166"/>
      <c r="F672" s="166"/>
    </row>
    <row r="673" spans="3:6" s="37" customFormat="1" ht="11.25">
      <c r="C673" s="166"/>
      <c r="F673" s="166"/>
    </row>
    <row r="674" spans="3:6" s="37" customFormat="1" ht="11.25">
      <c r="C674" s="166"/>
      <c r="F674" s="166"/>
    </row>
    <row r="675" spans="3:6" s="37" customFormat="1" ht="11.25">
      <c r="C675" s="166"/>
      <c r="F675" s="166"/>
    </row>
    <row r="676" spans="3:6" s="37" customFormat="1" ht="11.25">
      <c r="C676" s="166"/>
      <c r="F676" s="166"/>
    </row>
    <row r="677" spans="3:6" s="37" customFormat="1" ht="11.25">
      <c r="C677" s="166"/>
      <c r="F677" s="166"/>
    </row>
    <row r="678" spans="3:6" s="37" customFormat="1" ht="11.25">
      <c r="C678" s="166"/>
      <c r="F678" s="166"/>
    </row>
    <row r="679" spans="3:6" s="37" customFormat="1" ht="11.25">
      <c r="C679" s="166"/>
      <c r="F679" s="166"/>
    </row>
    <row r="680" spans="3:6" s="37" customFormat="1" ht="11.25">
      <c r="C680" s="166"/>
      <c r="F680" s="166"/>
    </row>
    <row r="681" spans="3:6" s="37" customFormat="1" ht="11.25">
      <c r="C681" s="166"/>
      <c r="F681" s="166"/>
    </row>
    <row r="682" spans="3:6" s="37" customFormat="1" ht="11.25">
      <c r="C682" s="166"/>
      <c r="F682" s="166"/>
    </row>
    <row r="683" spans="3:6" s="37" customFormat="1" ht="11.25">
      <c r="C683" s="166"/>
      <c r="F683" s="166"/>
    </row>
    <row r="684" spans="3:6" s="37" customFormat="1" ht="11.25">
      <c r="C684" s="166"/>
      <c r="F684" s="166"/>
    </row>
    <row r="685" spans="3:6" s="37" customFormat="1" ht="11.25">
      <c r="C685" s="166"/>
      <c r="F685" s="166"/>
    </row>
    <row r="686" spans="3:6" s="37" customFormat="1" ht="11.25">
      <c r="C686" s="166"/>
      <c r="F686" s="166"/>
    </row>
    <row r="687" spans="3:6" s="37" customFormat="1" ht="11.25">
      <c r="C687" s="166"/>
      <c r="F687" s="166"/>
    </row>
    <row r="688" spans="3:6" s="37" customFormat="1" ht="11.25">
      <c r="C688" s="166"/>
      <c r="F688" s="166"/>
    </row>
    <row r="689" spans="3:6" s="37" customFormat="1" ht="11.25">
      <c r="C689" s="166"/>
      <c r="F689" s="166"/>
    </row>
    <row r="690" spans="3:6" s="37" customFormat="1" ht="11.25">
      <c r="C690" s="166"/>
      <c r="F690" s="166"/>
    </row>
    <row r="691" spans="3:6" s="37" customFormat="1" ht="11.25">
      <c r="C691" s="166"/>
      <c r="F691" s="166"/>
    </row>
    <row r="692" spans="3:6" s="37" customFormat="1" ht="11.25">
      <c r="C692" s="166"/>
      <c r="F692" s="166"/>
    </row>
    <row r="693" spans="3:6" s="37" customFormat="1" ht="11.25">
      <c r="C693" s="166"/>
      <c r="F693" s="166"/>
    </row>
    <row r="694" spans="3:6" s="37" customFormat="1" ht="11.25">
      <c r="C694" s="166"/>
      <c r="F694" s="166"/>
    </row>
    <row r="695" spans="3:6" s="37" customFormat="1" ht="11.25">
      <c r="C695" s="166"/>
      <c r="F695" s="166"/>
    </row>
    <row r="696" spans="3:6" s="37" customFormat="1" ht="11.25">
      <c r="C696" s="166"/>
      <c r="F696" s="166"/>
    </row>
    <row r="697" spans="3:6" s="37" customFormat="1" ht="11.25">
      <c r="C697" s="166"/>
      <c r="F697" s="166"/>
    </row>
    <row r="698" spans="3:6" s="37" customFormat="1" ht="11.25">
      <c r="C698" s="166"/>
      <c r="F698" s="166"/>
    </row>
    <row r="699" spans="3:6" s="37" customFormat="1" ht="11.25">
      <c r="C699" s="166"/>
      <c r="F699" s="166"/>
    </row>
    <row r="700" spans="3:6" s="37" customFormat="1" ht="11.25">
      <c r="C700" s="166"/>
      <c r="F700" s="166"/>
    </row>
    <row r="701" spans="3:6" s="37" customFormat="1" ht="11.25">
      <c r="C701" s="166"/>
      <c r="F701" s="166"/>
    </row>
    <row r="702" spans="3:6" s="37" customFormat="1" ht="11.25">
      <c r="C702" s="166"/>
      <c r="F702" s="166"/>
    </row>
    <row r="703" spans="3:6" s="37" customFormat="1" ht="11.25">
      <c r="C703" s="166"/>
      <c r="F703" s="166"/>
    </row>
    <row r="704" spans="3:6" s="37" customFormat="1" ht="11.25">
      <c r="C704" s="166"/>
      <c r="F704" s="166"/>
    </row>
    <row r="705" spans="3:6" s="37" customFormat="1" ht="11.25">
      <c r="C705" s="166"/>
      <c r="F705" s="166"/>
    </row>
    <row r="706" spans="3:6" s="37" customFormat="1" ht="11.25">
      <c r="C706" s="166"/>
      <c r="F706" s="166"/>
    </row>
    <row r="707" spans="3:6" s="37" customFormat="1" ht="11.25">
      <c r="C707" s="166"/>
      <c r="F707" s="166"/>
    </row>
    <row r="708" spans="3:6" s="37" customFormat="1" ht="11.25">
      <c r="C708" s="166"/>
      <c r="F708" s="166"/>
    </row>
    <row r="709" spans="3:6" s="37" customFormat="1" ht="11.25">
      <c r="C709" s="166"/>
      <c r="F709" s="166"/>
    </row>
    <row r="710" spans="3:6" s="37" customFormat="1" ht="11.25">
      <c r="C710" s="166"/>
      <c r="F710" s="166"/>
    </row>
    <row r="711" spans="3:6" s="37" customFormat="1" ht="11.25">
      <c r="C711" s="166"/>
      <c r="F711" s="166"/>
    </row>
    <row r="712" spans="3:6" s="37" customFormat="1" ht="11.25">
      <c r="C712" s="166"/>
      <c r="F712" s="166"/>
    </row>
    <row r="713" spans="2:6" s="37" customFormat="1" ht="11.25">
      <c r="B713" s="38"/>
      <c r="C713" s="166"/>
      <c r="F713" s="166"/>
    </row>
  </sheetData>
  <sheetProtection/>
  <mergeCells count="9">
    <mergeCell ref="B210:E210"/>
    <mergeCell ref="B213:E213"/>
    <mergeCell ref="B2:H2"/>
    <mergeCell ref="B3:H3"/>
    <mergeCell ref="A5:B5"/>
    <mergeCell ref="D5:E5"/>
    <mergeCell ref="A6:B6"/>
    <mergeCell ref="D6:E6"/>
    <mergeCell ref="B207:F207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8"/>
  <sheetViews>
    <sheetView workbookViewId="0" topLeftCell="A31">
      <selection activeCell="A32" sqref="A32"/>
    </sheetView>
  </sheetViews>
  <sheetFormatPr defaultColWidth="9.140625" defaultRowHeight="12.75"/>
  <cols>
    <col min="1" max="1" width="36.421875" style="41" customWidth="1"/>
    <col min="2" max="2" width="8.8515625" style="43" customWidth="1"/>
    <col min="3" max="3" width="33.421875" style="56" customWidth="1"/>
    <col min="4" max="4" width="12.8515625" style="43" customWidth="1"/>
    <col min="5" max="5" width="14.421875" style="41" customWidth="1"/>
    <col min="6" max="6" width="35.8515625" style="41" customWidth="1"/>
    <col min="7" max="7" width="9.140625" style="41" customWidth="1"/>
    <col min="8" max="8" width="8.8515625" style="41" customWidth="1"/>
    <col min="9" max="11" width="9.140625" style="41" customWidth="1"/>
    <col min="12" max="14" width="0" style="41" hidden="1" customWidth="1"/>
    <col min="15" max="15" width="16.421875" style="41" hidden="1" customWidth="1"/>
    <col min="16" max="16" width="13.7109375" style="41" hidden="1" customWidth="1"/>
    <col min="17" max="17" width="15.28125" style="41" customWidth="1"/>
    <col min="18" max="16384" width="9.140625" style="41" customWidth="1"/>
  </cols>
  <sheetData>
    <row r="1" spans="1:6" ht="22.5" customHeight="1">
      <c r="A1" s="125" t="s">
        <v>478</v>
      </c>
      <c r="B1" s="125"/>
      <c r="C1" s="125"/>
      <c r="D1" s="125"/>
      <c r="E1" s="125"/>
      <c r="F1" s="125"/>
    </row>
    <row r="2" spans="1:6" ht="19.5" customHeight="1">
      <c r="A2" s="126" t="s">
        <v>479</v>
      </c>
      <c r="B2" s="126"/>
      <c r="C2" s="126"/>
      <c r="D2" s="126"/>
      <c r="E2" s="126"/>
      <c r="F2" s="126"/>
    </row>
    <row r="3" spans="1:6" ht="11.25" customHeight="1" thickBot="1">
      <c r="A3" s="42"/>
      <c r="C3" s="43"/>
      <c r="E3" s="43"/>
      <c r="F3" s="44"/>
    </row>
    <row r="4" spans="1:8" ht="46.5" customHeight="1" thickBot="1">
      <c r="A4" s="64" t="s">
        <v>480</v>
      </c>
      <c r="B4" s="65" t="s">
        <v>481</v>
      </c>
      <c r="C4" s="65" t="s">
        <v>37</v>
      </c>
      <c r="D4" s="65" t="s">
        <v>36</v>
      </c>
      <c r="E4" s="65" t="s">
        <v>38</v>
      </c>
      <c r="F4" s="66" t="s">
        <v>39</v>
      </c>
      <c r="G4" s="45"/>
      <c r="H4" s="46"/>
    </row>
    <row r="5" spans="1:8" s="43" customFormat="1" ht="14.25" customHeight="1" thickBot="1">
      <c r="A5" s="67">
        <v>1</v>
      </c>
      <c r="B5" s="68">
        <v>2</v>
      </c>
      <c r="C5" s="68">
        <v>3</v>
      </c>
      <c r="D5" s="68">
        <v>4</v>
      </c>
      <c r="E5" s="68">
        <v>5</v>
      </c>
      <c r="F5" s="69">
        <v>6</v>
      </c>
      <c r="H5" s="40"/>
    </row>
    <row r="6" spans="1:17" s="43" customFormat="1" ht="46.5" customHeight="1">
      <c r="A6" s="70" t="s">
        <v>0</v>
      </c>
      <c r="B6" s="71">
        <v>2271</v>
      </c>
      <c r="C6" s="72" t="s">
        <v>1</v>
      </c>
      <c r="D6" s="71" t="s">
        <v>482</v>
      </c>
      <c r="E6" s="73" t="s">
        <v>483</v>
      </c>
      <c r="F6" s="74" t="s">
        <v>484</v>
      </c>
      <c r="H6" s="40"/>
      <c r="Q6" s="47"/>
    </row>
    <row r="7" spans="1:17" s="43" customFormat="1" ht="48" customHeight="1">
      <c r="A7" s="75" t="s">
        <v>2</v>
      </c>
      <c r="B7" s="127">
        <v>2273</v>
      </c>
      <c r="C7" s="76" t="s">
        <v>3</v>
      </c>
      <c r="D7" s="129" t="s">
        <v>482</v>
      </c>
      <c r="E7" s="130" t="s">
        <v>483</v>
      </c>
      <c r="F7" s="77" t="s">
        <v>484</v>
      </c>
      <c r="H7" s="40"/>
      <c r="I7" s="48"/>
      <c r="J7" s="48"/>
      <c r="K7" s="48"/>
      <c r="L7" s="48"/>
      <c r="M7" s="48"/>
      <c r="N7" s="48"/>
      <c r="O7" s="48"/>
      <c r="P7" s="48"/>
      <c r="Q7" s="40"/>
    </row>
    <row r="8" spans="1:17" s="43" customFormat="1" ht="62.25" customHeight="1">
      <c r="A8" s="78" t="s">
        <v>485</v>
      </c>
      <c r="B8" s="128"/>
      <c r="C8" s="79" t="s">
        <v>4</v>
      </c>
      <c r="D8" s="128"/>
      <c r="E8" s="128"/>
      <c r="F8" s="80" t="s">
        <v>486</v>
      </c>
      <c r="H8" s="49"/>
      <c r="I8" s="50"/>
      <c r="J8" s="40"/>
      <c r="K8" s="51"/>
      <c r="L8" s="52"/>
      <c r="M8" s="52"/>
      <c r="N8" s="52"/>
      <c r="O8" s="53"/>
      <c r="P8" s="54"/>
      <c r="Q8" s="54"/>
    </row>
    <row r="9" spans="1:17" s="43" customFormat="1" ht="42" customHeight="1">
      <c r="A9" s="78" t="s">
        <v>487</v>
      </c>
      <c r="B9" s="128"/>
      <c r="C9" s="79" t="s">
        <v>5</v>
      </c>
      <c r="D9" s="128"/>
      <c r="E9" s="128"/>
      <c r="F9" s="77" t="s">
        <v>488</v>
      </c>
      <c r="H9" s="55"/>
      <c r="I9" s="50"/>
      <c r="J9" s="40"/>
      <c r="K9" s="51"/>
      <c r="L9" s="52"/>
      <c r="M9" s="52"/>
      <c r="N9" s="52"/>
      <c r="O9" s="53"/>
      <c r="P9" s="54"/>
      <c r="Q9" s="54"/>
    </row>
    <row r="10" spans="1:17" s="43" customFormat="1" ht="36" customHeight="1">
      <c r="A10" s="78" t="s">
        <v>489</v>
      </c>
      <c r="B10" s="128"/>
      <c r="C10" s="81" t="s">
        <v>6</v>
      </c>
      <c r="D10" s="128"/>
      <c r="E10" s="128"/>
      <c r="F10" s="77" t="s">
        <v>490</v>
      </c>
      <c r="H10" s="55"/>
      <c r="I10" s="50"/>
      <c r="J10" s="40"/>
      <c r="K10" s="51"/>
      <c r="L10" s="52"/>
      <c r="M10" s="52"/>
      <c r="N10" s="52"/>
      <c r="O10" s="53"/>
      <c r="P10" s="54"/>
      <c r="Q10" s="54"/>
    </row>
    <row r="11" spans="1:17" s="43" customFormat="1" ht="51" customHeight="1">
      <c r="A11" s="75" t="s">
        <v>7</v>
      </c>
      <c r="B11" s="82">
        <v>2274</v>
      </c>
      <c r="C11" s="83" t="s">
        <v>8</v>
      </c>
      <c r="D11" s="84" t="s">
        <v>482</v>
      </c>
      <c r="E11" s="85" t="s">
        <v>483</v>
      </c>
      <c r="F11" s="77" t="s">
        <v>484</v>
      </c>
      <c r="H11" s="48"/>
      <c r="I11" s="48"/>
      <c r="J11" s="48"/>
      <c r="K11" s="48"/>
      <c r="L11" s="48"/>
      <c r="M11" s="48"/>
      <c r="N11" s="48"/>
      <c r="O11" s="48"/>
      <c r="P11" s="48"/>
      <c r="Q11" s="40"/>
    </row>
    <row r="12" spans="1:6" s="43" customFormat="1" ht="51" customHeight="1">
      <c r="A12" s="86" t="s">
        <v>9</v>
      </c>
      <c r="B12" s="85">
        <v>2210</v>
      </c>
      <c r="C12" s="83" t="s">
        <v>10</v>
      </c>
      <c r="D12" s="87" t="s">
        <v>491</v>
      </c>
      <c r="E12" s="85" t="s">
        <v>483</v>
      </c>
      <c r="F12" s="77" t="s">
        <v>492</v>
      </c>
    </row>
    <row r="13" spans="1:11" s="43" customFormat="1" ht="47.25" customHeight="1">
      <c r="A13" s="9" t="s">
        <v>493</v>
      </c>
      <c r="B13" s="85"/>
      <c r="C13" s="24" t="s">
        <v>11</v>
      </c>
      <c r="D13" s="88"/>
      <c r="E13" s="85"/>
      <c r="F13" s="77"/>
      <c r="H13" s="56"/>
      <c r="I13" s="48"/>
      <c r="J13" s="48"/>
      <c r="K13" s="48"/>
    </row>
    <row r="14" spans="1:11" s="43" customFormat="1" ht="47.25">
      <c r="A14" s="9" t="s">
        <v>494</v>
      </c>
      <c r="B14" s="85"/>
      <c r="C14" s="24" t="s">
        <v>495</v>
      </c>
      <c r="D14" s="88"/>
      <c r="E14" s="85"/>
      <c r="F14" s="77"/>
      <c r="H14" s="56"/>
      <c r="I14" s="40"/>
      <c r="J14" s="40"/>
      <c r="K14" s="48"/>
    </row>
    <row r="15" spans="1:11" s="43" customFormat="1" ht="47.25">
      <c r="A15" s="9" t="s">
        <v>496</v>
      </c>
      <c r="B15" s="85"/>
      <c r="C15" s="24" t="s">
        <v>12</v>
      </c>
      <c r="D15" s="88"/>
      <c r="E15" s="85"/>
      <c r="F15" s="77"/>
      <c r="H15" s="56"/>
      <c r="I15" s="57"/>
      <c r="J15" s="57"/>
      <c r="K15" s="48"/>
    </row>
    <row r="16" spans="1:11" s="43" customFormat="1" ht="47.25">
      <c r="A16" s="9" t="s">
        <v>497</v>
      </c>
      <c r="B16" s="85"/>
      <c r="C16" s="24" t="s">
        <v>498</v>
      </c>
      <c r="D16" s="88"/>
      <c r="E16" s="85"/>
      <c r="F16" s="77"/>
      <c r="H16" s="56"/>
      <c r="I16" s="57"/>
      <c r="J16" s="57"/>
      <c r="K16" s="48"/>
    </row>
    <row r="17" spans="1:11" s="43" customFormat="1" ht="56.25" customHeight="1">
      <c r="A17" s="9" t="s">
        <v>499</v>
      </c>
      <c r="B17" s="85"/>
      <c r="C17" s="24" t="s">
        <v>13</v>
      </c>
      <c r="D17" s="88"/>
      <c r="E17" s="85"/>
      <c r="F17" s="77"/>
      <c r="H17" s="56"/>
      <c r="I17" s="40"/>
      <c r="J17" s="57"/>
      <c r="K17" s="48"/>
    </row>
    <row r="18" spans="1:11" s="43" customFormat="1" ht="82.5" customHeight="1">
      <c r="A18" s="9" t="s">
        <v>500</v>
      </c>
      <c r="B18" s="85"/>
      <c r="C18" s="24" t="s">
        <v>501</v>
      </c>
      <c r="D18" s="88"/>
      <c r="E18" s="85"/>
      <c r="F18" s="77"/>
      <c r="H18" s="56"/>
      <c r="I18" s="57"/>
      <c r="J18" s="58"/>
      <c r="K18" s="48"/>
    </row>
    <row r="19" spans="1:11" s="43" customFormat="1" ht="65.25" customHeight="1">
      <c r="A19" s="9" t="s">
        <v>502</v>
      </c>
      <c r="B19" s="85"/>
      <c r="C19" s="24" t="s">
        <v>503</v>
      </c>
      <c r="D19" s="88"/>
      <c r="E19" s="85"/>
      <c r="F19" s="77"/>
      <c r="H19" s="56"/>
      <c r="I19" s="57"/>
      <c r="J19" s="57"/>
      <c r="K19" s="48"/>
    </row>
    <row r="20" spans="1:11" s="43" customFormat="1" ht="65.25" customHeight="1">
      <c r="A20" s="9" t="s">
        <v>504</v>
      </c>
      <c r="B20" s="85"/>
      <c r="C20" s="24" t="s">
        <v>14</v>
      </c>
      <c r="D20" s="88"/>
      <c r="E20" s="85"/>
      <c r="F20" s="77"/>
      <c r="H20" s="56"/>
      <c r="I20" s="40"/>
      <c r="J20" s="40"/>
      <c r="K20" s="48"/>
    </row>
    <row r="21" spans="1:11" s="43" customFormat="1" ht="73.5" customHeight="1">
      <c r="A21" s="9" t="s">
        <v>505</v>
      </c>
      <c r="B21" s="85"/>
      <c r="C21" s="24" t="s">
        <v>506</v>
      </c>
      <c r="D21" s="88"/>
      <c r="E21" s="85"/>
      <c r="F21" s="77"/>
      <c r="H21" s="56"/>
      <c r="I21" s="57"/>
      <c r="J21" s="57"/>
      <c r="K21" s="48"/>
    </row>
    <row r="22" spans="1:11" s="43" customFormat="1" ht="76.5" customHeight="1">
      <c r="A22" s="9" t="s">
        <v>507</v>
      </c>
      <c r="B22" s="85"/>
      <c r="C22" s="89" t="s">
        <v>15</v>
      </c>
      <c r="D22" s="88"/>
      <c r="E22" s="85"/>
      <c r="F22" s="77" t="s">
        <v>508</v>
      </c>
      <c r="H22" s="59"/>
      <c r="I22" s="57"/>
      <c r="J22" s="57"/>
      <c r="K22" s="48"/>
    </row>
    <row r="23" spans="1:6" s="47" customFormat="1" ht="69" customHeight="1">
      <c r="A23" s="90" t="s">
        <v>16</v>
      </c>
      <c r="B23" s="91">
        <v>2220</v>
      </c>
      <c r="C23" s="92" t="s">
        <v>17</v>
      </c>
      <c r="D23" s="93" t="s">
        <v>491</v>
      </c>
      <c r="E23" s="91" t="s">
        <v>509</v>
      </c>
      <c r="F23" s="94" t="s">
        <v>492</v>
      </c>
    </row>
    <row r="24" spans="1:6" s="47" customFormat="1" ht="50.25" customHeight="1">
      <c r="A24" s="9" t="s">
        <v>510</v>
      </c>
      <c r="B24" s="91"/>
      <c r="C24" s="95" t="s">
        <v>18</v>
      </c>
      <c r="D24" s="93"/>
      <c r="E24" s="91"/>
      <c r="F24" s="94"/>
    </row>
    <row r="25" spans="1:6" s="47" customFormat="1" ht="55.5" customHeight="1">
      <c r="A25" s="9" t="s">
        <v>511</v>
      </c>
      <c r="B25" s="91"/>
      <c r="C25" s="95" t="s">
        <v>19</v>
      </c>
      <c r="D25" s="93"/>
      <c r="E25" s="91"/>
      <c r="F25" s="94"/>
    </row>
    <row r="26" spans="1:17" s="47" customFormat="1" ht="48.75" customHeight="1">
      <c r="A26" s="9" t="s">
        <v>512</v>
      </c>
      <c r="B26" s="85"/>
      <c r="C26" s="81" t="s">
        <v>20</v>
      </c>
      <c r="D26" s="87"/>
      <c r="E26" s="85"/>
      <c r="F26" s="78"/>
      <c r="H26" s="60"/>
      <c r="I26" s="40"/>
      <c r="J26" s="40"/>
      <c r="K26" s="40"/>
      <c r="L26" s="40"/>
      <c r="M26" s="40"/>
      <c r="N26" s="40"/>
      <c r="O26" s="40"/>
      <c r="P26" s="40"/>
      <c r="Q26" s="40"/>
    </row>
    <row r="27" spans="1:17" s="43" customFormat="1" ht="54.75" customHeight="1">
      <c r="A27" s="9" t="s">
        <v>513</v>
      </c>
      <c r="B27" s="96"/>
      <c r="C27" s="97" t="s">
        <v>21</v>
      </c>
      <c r="D27" s="25"/>
      <c r="E27" s="98"/>
      <c r="F27" s="96"/>
      <c r="H27" s="48"/>
      <c r="I27" s="48"/>
      <c r="J27" s="48"/>
      <c r="K27" s="48"/>
      <c r="L27" s="48"/>
      <c r="M27" s="48"/>
      <c r="N27" s="48"/>
      <c r="O27" s="48"/>
      <c r="P27" s="48"/>
      <c r="Q27" s="40"/>
    </row>
    <row r="28" spans="1:6" s="47" customFormat="1" ht="73.5" customHeight="1">
      <c r="A28" s="99" t="s">
        <v>22</v>
      </c>
      <c r="B28" s="91">
        <v>2210</v>
      </c>
      <c r="C28" s="100" t="s">
        <v>15</v>
      </c>
      <c r="D28" s="87" t="s">
        <v>514</v>
      </c>
      <c r="E28" s="85" t="s">
        <v>509</v>
      </c>
      <c r="F28" s="8" t="s">
        <v>515</v>
      </c>
    </row>
    <row r="29" spans="1:6" s="47" customFormat="1" ht="78.75">
      <c r="A29" s="90" t="s">
        <v>23</v>
      </c>
      <c r="B29" s="91">
        <v>2220</v>
      </c>
      <c r="C29" s="92" t="s">
        <v>24</v>
      </c>
      <c r="D29" s="93" t="s">
        <v>491</v>
      </c>
      <c r="E29" s="91" t="s">
        <v>516</v>
      </c>
      <c r="F29" s="94" t="s">
        <v>492</v>
      </c>
    </row>
    <row r="30" spans="1:6" s="43" customFormat="1" ht="111.75" customHeight="1">
      <c r="A30" s="86" t="s">
        <v>9</v>
      </c>
      <c r="B30" s="85">
        <v>2210</v>
      </c>
      <c r="C30" s="83" t="s">
        <v>25</v>
      </c>
      <c r="D30" s="87" t="s">
        <v>491</v>
      </c>
      <c r="E30" s="85" t="s">
        <v>517</v>
      </c>
      <c r="F30" s="77" t="s">
        <v>492</v>
      </c>
    </row>
    <row r="31" spans="1:11" s="43" customFormat="1" ht="71.25" customHeight="1">
      <c r="A31" s="9" t="s">
        <v>493</v>
      </c>
      <c r="B31" s="85"/>
      <c r="C31" s="24" t="s">
        <v>26</v>
      </c>
      <c r="D31" s="87"/>
      <c r="E31" s="85"/>
      <c r="F31" s="77"/>
      <c r="H31" s="56"/>
      <c r="I31" s="48"/>
      <c r="J31" s="48"/>
      <c r="K31" s="48"/>
    </row>
    <row r="32" spans="1:11" s="43" customFormat="1" ht="73.5" customHeight="1">
      <c r="A32" s="9" t="s">
        <v>494</v>
      </c>
      <c r="B32" s="85"/>
      <c r="C32" s="24" t="s">
        <v>27</v>
      </c>
      <c r="D32" s="87"/>
      <c r="E32" s="85"/>
      <c r="F32" s="77"/>
      <c r="H32" s="56"/>
      <c r="I32" s="40"/>
      <c r="J32" s="40"/>
      <c r="K32" s="48"/>
    </row>
    <row r="33" spans="1:11" s="43" customFormat="1" ht="72" customHeight="1">
      <c r="A33" s="9" t="s">
        <v>518</v>
      </c>
      <c r="B33" s="85"/>
      <c r="C33" s="24" t="s">
        <v>28</v>
      </c>
      <c r="D33" s="87"/>
      <c r="E33" s="85"/>
      <c r="F33" s="77"/>
      <c r="H33" s="56"/>
      <c r="I33" s="57"/>
      <c r="J33" s="57"/>
      <c r="K33" s="48"/>
    </row>
    <row r="34" spans="1:11" s="43" customFormat="1" ht="71.25" customHeight="1">
      <c r="A34" s="9" t="s">
        <v>497</v>
      </c>
      <c r="B34" s="85"/>
      <c r="C34" s="24" t="s">
        <v>29</v>
      </c>
      <c r="D34" s="87"/>
      <c r="E34" s="85"/>
      <c r="F34" s="77"/>
      <c r="H34" s="56"/>
      <c r="I34" s="57"/>
      <c r="J34" s="57"/>
      <c r="K34" s="48"/>
    </row>
    <row r="35" spans="1:11" s="43" customFormat="1" ht="68.25" customHeight="1">
      <c r="A35" s="9" t="s">
        <v>499</v>
      </c>
      <c r="B35" s="85"/>
      <c r="C35" s="24" t="s">
        <v>30</v>
      </c>
      <c r="D35" s="87"/>
      <c r="E35" s="85"/>
      <c r="F35" s="77"/>
      <c r="H35" s="56"/>
      <c r="I35" s="40"/>
      <c r="J35" s="57"/>
      <c r="K35" s="48"/>
    </row>
    <row r="36" spans="1:11" s="43" customFormat="1" ht="75" customHeight="1">
      <c r="A36" s="9" t="s">
        <v>500</v>
      </c>
      <c r="B36" s="85"/>
      <c r="C36" s="24" t="s">
        <v>31</v>
      </c>
      <c r="D36" s="87"/>
      <c r="E36" s="85"/>
      <c r="F36" s="77"/>
      <c r="H36" s="56"/>
      <c r="I36" s="57"/>
      <c r="J36" s="58"/>
      <c r="K36" s="48"/>
    </row>
    <row r="37" spans="1:11" s="43" customFormat="1" ht="54.75" customHeight="1">
      <c r="A37" s="9" t="s">
        <v>502</v>
      </c>
      <c r="B37" s="85"/>
      <c r="C37" s="24" t="s">
        <v>32</v>
      </c>
      <c r="D37" s="87"/>
      <c r="E37" s="85"/>
      <c r="F37" s="77"/>
      <c r="H37" s="56"/>
      <c r="I37" s="57"/>
      <c r="J37" s="57"/>
      <c r="K37" s="48"/>
    </row>
    <row r="38" spans="1:11" s="43" customFormat="1" ht="58.5" customHeight="1">
      <c r="A38" s="9" t="s">
        <v>504</v>
      </c>
      <c r="B38" s="85"/>
      <c r="C38" s="24" t="s">
        <v>33</v>
      </c>
      <c r="D38" s="87"/>
      <c r="E38" s="85"/>
      <c r="F38" s="77"/>
      <c r="H38" s="56"/>
      <c r="I38" s="40"/>
      <c r="J38" s="40"/>
      <c r="K38" s="48"/>
    </row>
    <row r="39" spans="1:11" s="43" customFormat="1" ht="55.5" customHeight="1">
      <c r="A39" s="9" t="s">
        <v>505</v>
      </c>
      <c r="B39" s="85"/>
      <c r="C39" s="24" t="s">
        <v>34</v>
      </c>
      <c r="D39" s="87"/>
      <c r="E39" s="85"/>
      <c r="F39" s="77"/>
      <c r="H39" s="56"/>
      <c r="I39" s="57"/>
      <c r="J39" s="57"/>
      <c r="K39" s="48"/>
    </row>
    <row r="40" spans="1:11" s="43" customFormat="1" ht="63.75" customHeight="1">
      <c r="A40" s="9" t="s">
        <v>507</v>
      </c>
      <c r="B40" s="85"/>
      <c r="C40" s="81" t="s">
        <v>15</v>
      </c>
      <c r="D40" s="87"/>
      <c r="E40" s="85"/>
      <c r="F40" s="77"/>
      <c r="H40" s="59"/>
      <c r="I40" s="57"/>
      <c r="J40" s="57"/>
      <c r="K40" s="48"/>
    </row>
    <row r="41" spans="1:11" s="43" customFormat="1" ht="81.75" customHeight="1">
      <c r="A41" s="9" t="s">
        <v>519</v>
      </c>
      <c r="B41" s="85"/>
      <c r="C41" s="101" t="s">
        <v>520</v>
      </c>
      <c r="D41" s="87" t="s">
        <v>491</v>
      </c>
      <c r="E41" s="85" t="s">
        <v>521</v>
      </c>
      <c r="F41" s="77" t="s">
        <v>492</v>
      </c>
      <c r="H41" s="59"/>
      <c r="I41" s="57"/>
      <c r="J41" s="57"/>
      <c r="K41" s="48"/>
    </row>
    <row r="42" spans="1:6" s="47" customFormat="1" ht="15" customHeight="1">
      <c r="A42" s="102"/>
      <c r="B42" s="103"/>
      <c r="C42" s="104"/>
      <c r="D42" s="105"/>
      <c r="E42" s="103"/>
      <c r="F42" s="106"/>
    </row>
    <row r="43" spans="1:6" s="61" customFormat="1" ht="18" customHeight="1">
      <c r="A43" s="123" t="s">
        <v>522</v>
      </c>
      <c r="B43" s="123"/>
      <c r="C43" s="123"/>
      <c r="D43" s="123"/>
      <c r="E43" s="107"/>
      <c r="F43" s="107"/>
    </row>
    <row r="44" spans="1:6" s="45" customFormat="1" ht="23.25" customHeight="1">
      <c r="A44" s="108"/>
      <c r="B44" s="108"/>
      <c r="C44" s="108"/>
      <c r="D44" s="109"/>
      <c r="E44" s="110"/>
      <c r="F44" s="110"/>
    </row>
    <row r="45" spans="1:6" s="62" customFormat="1" ht="14.25" customHeight="1">
      <c r="A45" s="124" t="s">
        <v>523</v>
      </c>
      <c r="B45" s="124"/>
      <c r="C45" s="124"/>
      <c r="D45" s="124"/>
      <c r="E45" s="124"/>
      <c r="F45" s="124"/>
    </row>
    <row r="46" spans="1:6" s="62" customFormat="1" ht="14.25" customHeight="1">
      <c r="A46" s="111"/>
      <c r="B46" s="111" t="s">
        <v>524</v>
      </c>
      <c r="C46" s="111"/>
      <c r="D46" s="111"/>
      <c r="E46" s="111"/>
      <c r="F46" s="111"/>
    </row>
    <row r="47" spans="1:6" s="62" customFormat="1" ht="17.25" customHeight="1">
      <c r="A47" s="107"/>
      <c r="B47" s="112"/>
      <c r="C47" s="113"/>
      <c r="D47" s="109"/>
      <c r="E47" s="110"/>
      <c r="F47" s="110"/>
    </row>
    <row r="48" spans="1:6" s="62" customFormat="1" ht="16.5" customHeight="1">
      <c r="A48" s="124" t="s">
        <v>525</v>
      </c>
      <c r="B48" s="124"/>
      <c r="C48" s="124"/>
      <c r="D48" s="124"/>
      <c r="E48" s="124"/>
      <c r="F48" s="124"/>
    </row>
    <row r="49" spans="1:6" s="45" customFormat="1" ht="15.75">
      <c r="A49" s="107"/>
      <c r="B49" s="112"/>
      <c r="C49" s="107"/>
      <c r="D49" s="109"/>
      <c r="E49" s="110"/>
      <c r="F49" s="110"/>
    </row>
    <row r="50" spans="1:6" s="45" customFormat="1" ht="15.75">
      <c r="A50" s="107"/>
      <c r="B50" s="112"/>
      <c r="C50" s="107"/>
      <c r="D50" s="109"/>
      <c r="E50" s="110"/>
      <c r="F50" s="110"/>
    </row>
    <row r="51" spans="1:4" s="45" customFormat="1" ht="12">
      <c r="A51" s="46"/>
      <c r="B51" s="40"/>
      <c r="C51" s="46"/>
      <c r="D51" s="48"/>
    </row>
    <row r="52" spans="1:4" s="45" customFormat="1" ht="12">
      <c r="A52" s="46"/>
      <c r="B52" s="46"/>
      <c r="C52" s="46"/>
      <c r="D52" s="48"/>
    </row>
    <row r="53" spans="1:4" s="45" customFormat="1" ht="15.75">
      <c r="A53" s="46"/>
      <c r="B53" s="40"/>
      <c r="C53" s="63"/>
      <c r="D53" s="48"/>
    </row>
    <row r="54" spans="1:4" s="45" customFormat="1" ht="15.75">
      <c r="A54" s="46"/>
      <c r="B54" s="40"/>
      <c r="C54" s="63"/>
      <c r="D54" s="48"/>
    </row>
    <row r="55" spans="1:4" s="45" customFormat="1" ht="15.75">
      <c r="A55" s="46"/>
      <c r="B55" s="40"/>
      <c r="C55" s="63"/>
      <c r="D55" s="48"/>
    </row>
    <row r="56" spans="2:4" s="45" customFormat="1" ht="15.75">
      <c r="B56" s="40"/>
      <c r="C56" s="63"/>
      <c r="D56" s="48"/>
    </row>
    <row r="57" spans="2:4" s="45" customFormat="1" ht="15.75">
      <c r="B57" s="48"/>
      <c r="C57" s="63"/>
      <c r="D57" s="48"/>
    </row>
    <row r="58" spans="2:4" s="45" customFormat="1" ht="12">
      <c r="B58" s="48"/>
      <c r="C58" s="46"/>
      <c r="D58" s="48"/>
    </row>
    <row r="59" spans="2:4" s="45" customFormat="1" ht="12">
      <c r="B59" s="48"/>
      <c r="C59" s="46"/>
      <c r="D59" s="48"/>
    </row>
    <row r="60" spans="2:4" s="45" customFormat="1" ht="12">
      <c r="B60" s="48"/>
      <c r="C60" s="46"/>
      <c r="D60" s="48"/>
    </row>
    <row r="61" spans="2:4" s="45" customFormat="1" ht="12">
      <c r="B61" s="48"/>
      <c r="C61" s="46"/>
      <c r="D61" s="48"/>
    </row>
    <row r="62" spans="2:4" s="45" customFormat="1" ht="12">
      <c r="B62" s="48"/>
      <c r="C62" s="46"/>
      <c r="D62" s="48"/>
    </row>
    <row r="63" spans="2:4" s="45" customFormat="1" ht="12">
      <c r="B63" s="48"/>
      <c r="C63" s="46"/>
      <c r="D63" s="48"/>
    </row>
    <row r="64" spans="2:4" s="45" customFormat="1" ht="12">
      <c r="B64" s="48"/>
      <c r="C64" s="46"/>
      <c r="D64" s="48"/>
    </row>
    <row r="65" spans="2:4" s="45" customFormat="1" ht="12">
      <c r="B65" s="48"/>
      <c r="C65" s="46"/>
      <c r="D65" s="48"/>
    </row>
    <row r="66" spans="2:4" s="45" customFormat="1" ht="12">
      <c r="B66" s="48"/>
      <c r="C66" s="46"/>
      <c r="D66" s="48"/>
    </row>
    <row r="67" spans="2:4" s="45" customFormat="1" ht="12">
      <c r="B67" s="48"/>
      <c r="C67" s="46"/>
      <c r="D67" s="48"/>
    </row>
    <row r="68" spans="2:4" s="45" customFormat="1" ht="12">
      <c r="B68" s="48"/>
      <c r="C68" s="46"/>
      <c r="D68" s="48"/>
    </row>
    <row r="69" spans="2:4" s="45" customFormat="1" ht="12">
      <c r="B69" s="48"/>
      <c r="C69" s="46"/>
      <c r="D69" s="48"/>
    </row>
    <row r="70" spans="2:4" s="45" customFormat="1" ht="12">
      <c r="B70" s="48"/>
      <c r="C70" s="46"/>
      <c r="D70" s="48"/>
    </row>
    <row r="71" spans="2:4" s="45" customFormat="1" ht="12">
      <c r="B71" s="48"/>
      <c r="C71" s="46"/>
      <c r="D71" s="48"/>
    </row>
    <row r="72" spans="2:4" s="45" customFormat="1" ht="12">
      <c r="B72" s="48"/>
      <c r="C72" s="46"/>
      <c r="D72" s="48"/>
    </row>
    <row r="73" spans="2:4" s="45" customFormat="1" ht="12">
      <c r="B73" s="48"/>
      <c r="C73" s="46"/>
      <c r="D73" s="48"/>
    </row>
    <row r="74" spans="2:4" s="45" customFormat="1" ht="12">
      <c r="B74" s="48"/>
      <c r="C74" s="46"/>
      <c r="D74" s="48"/>
    </row>
    <row r="75" spans="2:4" s="45" customFormat="1" ht="12">
      <c r="B75" s="48"/>
      <c r="C75" s="46"/>
      <c r="D75" s="48"/>
    </row>
    <row r="76" spans="2:4" s="45" customFormat="1" ht="12">
      <c r="B76" s="48"/>
      <c r="C76" s="46"/>
      <c r="D76" s="48"/>
    </row>
    <row r="77" spans="2:4" s="45" customFormat="1" ht="12">
      <c r="B77" s="48"/>
      <c r="C77" s="46"/>
      <c r="D77" s="48"/>
    </row>
    <row r="78" spans="2:4" s="45" customFormat="1" ht="12">
      <c r="B78" s="48"/>
      <c r="C78" s="46"/>
      <c r="D78" s="48"/>
    </row>
    <row r="79" spans="2:4" s="45" customFormat="1" ht="12">
      <c r="B79" s="48"/>
      <c r="C79" s="46"/>
      <c r="D79" s="48"/>
    </row>
    <row r="80" spans="2:4" s="45" customFormat="1" ht="12">
      <c r="B80" s="48"/>
      <c r="C80" s="46"/>
      <c r="D80" s="48"/>
    </row>
    <row r="81" spans="2:4" s="45" customFormat="1" ht="12">
      <c r="B81" s="48"/>
      <c r="C81" s="46"/>
      <c r="D81" s="48"/>
    </row>
    <row r="82" spans="2:4" s="45" customFormat="1" ht="12">
      <c r="B82" s="48"/>
      <c r="C82" s="46"/>
      <c r="D82" s="48"/>
    </row>
    <row r="83" spans="2:4" s="45" customFormat="1" ht="12">
      <c r="B83" s="48"/>
      <c r="C83" s="46"/>
      <c r="D83" s="48"/>
    </row>
    <row r="84" spans="2:4" s="45" customFormat="1" ht="12">
      <c r="B84" s="48"/>
      <c r="C84" s="46"/>
      <c r="D84" s="48"/>
    </row>
    <row r="85" spans="2:4" s="45" customFormat="1" ht="12">
      <c r="B85" s="48"/>
      <c r="C85" s="46"/>
      <c r="D85" s="48"/>
    </row>
    <row r="86" spans="2:4" s="45" customFormat="1" ht="12">
      <c r="B86" s="48"/>
      <c r="C86" s="46"/>
      <c r="D86" s="48"/>
    </row>
    <row r="87" spans="2:4" s="45" customFormat="1" ht="12">
      <c r="B87" s="48"/>
      <c r="C87" s="46"/>
      <c r="D87" s="48"/>
    </row>
    <row r="88" spans="2:4" s="45" customFormat="1" ht="12">
      <c r="B88" s="48"/>
      <c r="C88" s="46"/>
      <c r="D88" s="48"/>
    </row>
    <row r="89" spans="2:4" s="45" customFormat="1" ht="12">
      <c r="B89" s="48"/>
      <c r="C89" s="46"/>
      <c r="D89" s="48"/>
    </row>
    <row r="90" spans="2:4" s="45" customFormat="1" ht="12">
      <c r="B90" s="48"/>
      <c r="C90" s="46"/>
      <c r="D90" s="48"/>
    </row>
    <row r="91" spans="2:4" s="45" customFormat="1" ht="12">
      <c r="B91" s="48"/>
      <c r="C91" s="46"/>
      <c r="D91" s="48"/>
    </row>
    <row r="92" spans="2:4" s="45" customFormat="1" ht="12">
      <c r="B92" s="48"/>
      <c r="C92" s="46"/>
      <c r="D92" s="48"/>
    </row>
    <row r="93" spans="2:4" s="45" customFormat="1" ht="12">
      <c r="B93" s="48"/>
      <c r="C93" s="46"/>
      <c r="D93" s="48"/>
    </row>
    <row r="94" spans="2:4" s="45" customFormat="1" ht="12">
      <c r="B94" s="48"/>
      <c r="C94" s="46"/>
      <c r="D94" s="48"/>
    </row>
    <row r="95" spans="2:4" s="45" customFormat="1" ht="12">
      <c r="B95" s="48"/>
      <c r="C95" s="46"/>
      <c r="D95" s="48"/>
    </row>
    <row r="96" spans="2:4" s="45" customFormat="1" ht="12">
      <c r="B96" s="48"/>
      <c r="C96" s="46"/>
      <c r="D96" s="48"/>
    </row>
    <row r="97" spans="2:4" s="45" customFormat="1" ht="12">
      <c r="B97" s="48"/>
      <c r="C97" s="46"/>
      <c r="D97" s="48"/>
    </row>
    <row r="98" spans="2:4" s="45" customFormat="1" ht="12">
      <c r="B98" s="48"/>
      <c r="C98" s="46"/>
      <c r="D98" s="48"/>
    </row>
    <row r="99" spans="2:4" s="45" customFormat="1" ht="12">
      <c r="B99" s="48"/>
      <c r="C99" s="46"/>
      <c r="D99" s="48"/>
    </row>
    <row r="100" spans="2:4" s="45" customFormat="1" ht="12">
      <c r="B100" s="48"/>
      <c r="C100" s="46"/>
      <c r="D100" s="48"/>
    </row>
    <row r="101" spans="2:4" s="45" customFormat="1" ht="12">
      <c r="B101" s="48"/>
      <c r="C101" s="46"/>
      <c r="D101" s="48"/>
    </row>
    <row r="102" spans="2:4" s="45" customFormat="1" ht="12">
      <c r="B102" s="48"/>
      <c r="C102" s="46"/>
      <c r="D102" s="48"/>
    </row>
    <row r="103" spans="2:4" s="45" customFormat="1" ht="12">
      <c r="B103" s="48"/>
      <c r="C103" s="46"/>
      <c r="D103" s="48"/>
    </row>
    <row r="104" spans="2:4" s="45" customFormat="1" ht="12">
      <c r="B104" s="48"/>
      <c r="C104" s="46"/>
      <c r="D104" s="48"/>
    </row>
    <row r="105" spans="2:4" s="45" customFormat="1" ht="12">
      <c r="B105" s="48"/>
      <c r="C105" s="46"/>
      <c r="D105" s="48"/>
    </row>
    <row r="106" spans="2:4" s="45" customFormat="1" ht="12">
      <c r="B106" s="48"/>
      <c r="C106" s="46"/>
      <c r="D106" s="48"/>
    </row>
    <row r="107" spans="2:4" s="45" customFormat="1" ht="12">
      <c r="B107" s="48"/>
      <c r="C107" s="46"/>
      <c r="D107" s="48"/>
    </row>
    <row r="108" spans="2:4" s="45" customFormat="1" ht="12">
      <c r="B108" s="48"/>
      <c r="C108" s="46"/>
      <c r="D108" s="48"/>
    </row>
    <row r="109" spans="2:4" s="45" customFormat="1" ht="12">
      <c r="B109" s="48"/>
      <c r="C109" s="46"/>
      <c r="D109" s="48"/>
    </row>
    <row r="110" spans="2:4" s="45" customFormat="1" ht="12">
      <c r="B110" s="48"/>
      <c r="C110" s="46"/>
      <c r="D110" s="48"/>
    </row>
    <row r="111" spans="2:4" s="45" customFormat="1" ht="12">
      <c r="B111" s="48"/>
      <c r="C111" s="46"/>
      <c r="D111" s="48"/>
    </row>
    <row r="112" spans="2:4" s="45" customFormat="1" ht="12">
      <c r="B112" s="48"/>
      <c r="C112" s="46"/>
      <c r="D112" s="48"/>
    </row>
    <row r="113" spans="2:4" s="45" customFormat="1" ht="12">
      <c r="B113" s="48"/>
      <c r="C113" s="46"/>
      <c r="D113" s="48"/>
    </row>
    <row r="114" spans="2:4" s="45" customFormat="1" ht="12">
      <c r="B114" s="48"/>
      <c r="C114" s="46"/>
      <c r="D114" s="48"/>
    </row>
    <row r="115" spans="2:4" s="45" customFormat="1" ht="12">
      <c r="B115" s="48"/>
      <c r="C115" s="46"/>
      <c r="D115" s="48"/>
    </row>
    <row r="116" spans="2:4" s="45" customFormat="1" ht="12">
      <c r="B116" s="48"/>
      <c r="C116" s="46"/>
      <c r="D116" s="48"/>
    </row>
    <row r="117" spans="2:4" s="45" customFormat="1" ht="12">
      <c r="B117" s="48"/>
      <c r="C117" s="46"/>
      <c r="D117" s="48"/>
    </row>
    <row r="118" spans="2:4" s="45" customFormat="1" ht="12">
      <c r="B118" s="48"/>
      <c r="C118" s="46"/>
      <c r="D118" s="48"/>
    </row>
    <row r="119" spans="2:4" s="45" customFormat="1" ht="12">
      <c r="B119" s="48"/>
      <c r="C119" s="46"/>
      <c r="D119" s="48"/>
    </row>
    <row r="120" spans="2:4" s="45" customFormat="1" ht="12">
      <c r="B120" s="48"/>
      <c r="C120" s="46"/>
      <c r="D120" s="48"/>
    </row>
    <row r="121" spans="2:4" s="45" customFormat="1" ht="12">
      <c r="B121" s="48"/>
      <c r="C121" s="46"/>
      <c r="D121" s="48"/>
    </row>
    <row r="122" spans="2:4" s="45" customFormat="1" ht="12">
      <c r="B122" s="48"/>
      <c r="C122" s="46"/>
      <c r="D122" s="48"/>
    </row>
    <row r="123" spans="2:4" s="45" customFormat="1" ht="12">
      <c r="B123" s="48"/>
      <c r="C123" s="46"/>
      <c r="D123" s="48"/>
    </row>
    <row r="124" spans="2:4" s="45" customFormat="1" ht="12">
      <c r="B124" s="48"/>
      <c r="C124" s="46"/>
      <c r="D124" s="48"/>
    </row>
    <row r="125" spans="2:4" s="45" customFormat="1" ht="12">
      <c r="B125" s="48"/>
      <c r="C125" s="46"/>
      <c r="D125" s="48"/>
    </row>
    <row r="126" spans="2:4" s="45" customFormat="1" ht="12">
      <c r="B126" s="48"/>
      <c r="C126" s="46"/>
      <c r="D126" s="48"/>
    </row>
    <row r="127" spans="2:4" s="45" customFormat="1" ht="12">
      <c r="B127" s="48"/>
      <c r="C127" s="46"/>
      <c r="D127" s="48"/>
    </row>
    <row r="128" spans="2:4" s="45" customFormat="1" ht="12">
      <c r="B128" s="48"/>
      <c r="C128" s="46"/>
      <c r="D128" s="48"/>
    </row>
    <row r="129" spans="2:4" s="45" customFormat="1" ht="12">
      <c r="B129" s="48"/>
      <c r="C129" s="46"/>
      <c r="D129" s="48"/>
    </row>
    <row r="130" spans="2:4" s="45" customFormat="1" ht="12">
      <c r="B130" s="48"/>
      <c r="C130" s="46"/>
      <c r="D130" s="48"/>
    </row>
    <row r="131" spans="2:4" s="45" customFormat="1" ht="12">
      <c r="B131" s="48"/>
      <c r="C131" s="46"/>
      <c r="D131" s="48"/>
    </row>
    <row r="132" spans="2:4" s="45" customFormat="1" ht="12">
      <c r="B132" s="48"/>
      <c r="C132" s="46"/>
      <c r="D132" s="48"/>
    </row>
    <row r="133" spans="2:4" s="45" customFormat="1" ht="12">
      <c r="B133" s="48"/>
      <c r="C133" s="46"/>
      <c r="D133" s="48"/>
    </row>
    <row r="134" spans="2:4" s="45" customFormat="1" ht="12">
      <c r="B134" s="48"/>
      <c r="C134" s="46"/>
      <c r="D134" s="48"/>
    </row>
    <row r="135" spans="2:4" s="45" customFormat="1" ht="12">
      <c r="B135" s="48"/>
      <c r="C135" s="46"/>
      <c r="D135" s="48"/>
    </row>
    <row r="136" spans="2:4" s="45" customFormat="1" ht="12">
      <c r="B136" s="48"/>
      <c r="C136" s="46"/>
      <c r="D136" s="48"/>
    </row>
    <row r="137" spans="2:4" s="45" customFormat="1" ht="12">
      <c r="B137" s="48"/>
      <c r="C137" s="46"/>
      <c r="D137" s="48"/>
    </row>
    <row r="138" spans="2:4" s="45" customFormat="1" ht="12">
      <c r="B138" s="48"/>
      <c r="C138" s="46"/>
      <c r="D138" s="48"/>
    </row>
    <row r="139" spans="2:4" s="45" customFormat="1" ht="12">
      <c r="B139" s="48"/>
      <c r="C139" s="46"/>
      <c r="D139" s="48"/>
    </row>
    <row r="140" spans="2:4" s="45" customFormat="1" ht="12">
      <c r="B140" s="48"/>
      <c r="C140" s="46"/>
      <c r="D140" s="48"/>
    </row>
    <row r="141" spans="2:4" s="45" customFormat="1" ht="12">
      <c r="B141" s="48"/>
      <c r="C141" s="46"/>
      <c r="D141" s="48"/>
    </row>
    <row r="142" spans="2:4" s="45" customFormat="1" ht="12">
      <c r="B142" s="48"/>
      <c r="C142" s="46"/>
      <c r="D142" s="48"/>
    </row>
    <row r="143" spans="2:4" s="45" customFormat="1" ht="12">
      <c r="B143" s="48"/>
      <c r="C143" s="46"/>
      <c r="D143" s="48"/>
    </row>
    <row r="144" spans="2:4" s="45" customFormat="1" ht="12">
      <c r="B144" s="48"/>
      <c r="C144" s="46"/>
      <c r="D144" s="48"/>
    </row>
    <row r="145" spans="2:4" s="45" customFormat="1" ht="12">
      <c r="B145" s="48"/>
      <c r="C145" s="46"/>
      <c r="D145" s="48"/>
    </row>
    <row r="146" spans="2:4" s="45" customFormat="1" ht="12">
      <c r="B146" s="48"/>
      <c r="C146" s="46"/>
      <c r="D146" s="48"/>
    </row>
    <row r="147" spans="2:4" s="45" customFormat="1" ht="12">
      <c r="B147" s="48"/>
      <c r="C147" s="46"/>
      <c r="D147" s="48"/>
    </row>
    <row r="148" spans="2:4" s="45" customFormat="1" ht="12">
      <c r="B148" s="48"/>
      <c r="C148" s="46"/>
      <c r="D148" s="48"/>
    </row>
    <row r="149" spans="2:4" s="45" customFormat="1" ht="12">
      <c r="B149" s="48"/>
      <c r="C149" s="46"/>
      <c r="D149" s="48"/>
    </row>
    <row r="150" spans="2:4" s="45" customFormat="1" ht="12">
      <c r="B150" s="48"/>
      <c r="C150" s="46"/>
      <c r="D150" s="48"/>
    </row>
    <row r="151" spans="2:4" s="45" customFormat="1" ht="12">
      <c r="B151" s="48"/>
      <c r="C151" s="46"/>
      <c r="D151" s="48"/>
    </row>
    <row r="152" spans="2:4" s="45" customFormat="1" ht="12">
      <c r="B152" s="48"/>
      <c r="C152" s="46"/>
      <c r="D152" s="48"/>
    </row>
    <row r="153" spans="2:4" s="45" customFormat="1" ht="12">
      <c r="B153" s="48"/>
      <c r="C153" s="46"/>
      <c r="D153" s="48"/>
    </row>
    <row r="154" spans="2:4" s="45" customFormat="1" ht="12">
      <c r="B154" s="48"/>
      <c r="C154" s="46"/>
      <c r="D154" s="48"/>
    </row>
    <row r="155" spans="2:4" s="45" customFormat="1" ht="12">
      <c r="B155" s="48"/>
      <c r="C155" s="46"/>
      <c r="D155" s="48"/>
    </row>
    <row r="156" spans="2:4" s="45" customFormat="1" ht="12">
      <c r="B156" s="48"/>
      <c r="C156" s="46"/>
      <c r="D156" s="48"/>
    </row>
    <row r="157" spans="2:4" s="45" customFormat="1" ht="12">
      <c r="B157" s="48"/>
      <c r="C157" s="46"/>
      <c r="D157" s="48"/>
    </row>
    <row r="158" spans="2:4" s="45" customFormat="1" ht="12">
      <c r="B158" s="48"/>
      <c r="C158" s="46"/>
      <c r="D158" s="48"/>
    </row>
    <row r="159" spans="2:4" s="45" customFormat="1" ht="12">
      <c r="B159" s="48"/>
      <c r="C159" s="46"/>
      <c r="D159" s="48"/>
    </row>
    <row r="160" spans="2:4" s="45" customFormat="1" ht="12">
      <c r="B160" s="48"/>
      <c r="C160" s="46"/>
      <c r="D160" s="48"/>
    </row>
    <row r="161" spans="2:4" s="45" customFormat="1" ht="12">
      <c r="B161" s="48"/>
      <c r="C161" s="46"/>
      <c r="D161" s="48"/>
    </row>
    <row r="162" spans="2:4" s="45" customFormat="1" ht="12">
      <c r="B162" s="48"/>
      <c r="C162" s="46"/>
      <c r="D162" s="48"/>
    </row>
    <row r="163" spans="2:4" s="45" customFormat="1" ht="12">
      <c r="B163" s="48"/>
      <c r="C163" s="46"/>
      <c r="D163" s="48"/>
    </row>
    <row r="164" spans="2:4" s="45" customFormat="1" ht="12">
      <c r="B164" s="48"/>
      <c r="C164" s="46"/>
      <c r="D164" s="48"/>
    </row>
    <row r="165" spans="2:4" s="45" customFormat="1" ht="12">
      <c r="B165" s="48"/>
      <c r="C165" s="46"/>
      <c r="D165" s="48"/>
    </row>
    <row r="166" spans="2:4" s="45" customFormat="1" ht="12">
      <c r="B166" s="48"/>
      <c r="C166" s="46"/>
      <c r="D166" s="48"/>
    </row>
    <row r="167" spans="2:4" s="45" customFormat="1" ht="12">
      <c r="B167" s="48"/>
      <c r="C167" s="46"/>
      <c r="D167" s="48"/>
    </row>
    <row r="168" spans="2:4" s="45" customFormat="1" ht="12">
      <c r="B168" s="48"/>
      <c r="C168" s="46"/>
      <c r="D168" s="48"/>
    </row>
    <row r="169" spans="2:4" s="45" customFormat="1" ht="12">
      <c r="B169" s="48"/>
      <c r="C169" s="46"/>
      <c r="D169" s="48"/>
    </row>
    <row r="170" spans="2:4" s="45" customFormat="1" ht="12">
      <c r="B170" s="48"/>
      <c r="C170" s="46"/>
      <c r="D170" s="48"/>
    </row>
    <row r="171" spans="2:4" s="45" customFormat="1" ht="12">
      <c r="B171" s="48"/>
      <c r="C171" s="46"/>
      <c r="D171" s="48"/>
    </row>
    <row r="172" spans="2:4" s="45" customFormat="1" ht="12">
      <c r="B172" s="48"/>
      <c r="C172" s="46"/>
      <c r="D172" s="48"/>
    </row>
    <row r="173" spans="2:4" s="45" customFormat="1" ht="12">
      <c r="B173" s="48"/>
      <c r="C173" s="46"/>
      <c r="D173" s="48"/>
    </row>
    <row r="174" spans="2:4" s="45" customFormat="1" ht="12">
      <c r="B174" s="48"/>
      <c r="C174" s="46"/>
      <c r="D174" s="48"/>
    </row>
    <row r="175" spans="2:4" s="45" customFormat="1" ht="12">
      <c r="B175" s="48"/>
      <c r="C175" s="46"/>
      <c r="D175" s="48"/>
    </row>
    <row r="176" spans="2:4" s="45" customFormat="1" ht="12">
      <c r="B176" s="48"/>
      <c r="C176" s="46"/>
      <c r="D176" s="48"/>
    </row>
    <row r="177" spans="2:4" s="45" customFormat="1" ht="12">
      <c r="B177" s="48"/>
      <c r="C177" s="46"/>
      <c r="D177" s="48"/>
    </row>
    <row r="178" spans="2:4" s="45" customFormat="1" ht="12">
      <c r="B178" s="48"/>
      <c r="C178" s="46"/>
      <c r="D178" s="48"/>
    </row>
    <row r="179" spans="2:4" s="45" customFormat="1" ht="12">
      <c r="B179" s="48"/>
      <c r="C179" s="46"/>
      <c r="D179" s="48"/>
    </row>
    <row r="180" spans="2:4" s="45" customFormat="1" ht="12">
      <c r="B180" s="48"/>
      <c r="C180" s="46"/>
      <c r="D180" s="48"/>
    </row>
    <row r="181" spans="2:4" s="45" customFormat="1" ht="12">
      <c r="B181" s="48"/>
      <c r="C181" s="46"/>
      <c r="D181" s="48"/>
    </row>
    <row r="182" spans="2:4" s="45" customFormat="1" ht="12">
      <c r="B182" s="48"/>
      <c r="C182" s="46"/>
      <c r="D182" s="48"/>
    </row>
    <row r="183" spans="2:4" s="45" customFormat="1" ht="12">
      <c r="B183" s="48"/>
      <c r="C183" s="46"/>
      <c r="D183" s="48"/>
    </row>
    <row r="184" spans="2:4" s="45" customFormat="1" ht="12">
      <c r="B184" s="48"/>
      <c r="C184" s="46"/>
      <c r="D184" s="48"/>
    </row>
    <row r="185" spans="2:4" s="45" customFormat="1" ht="12">
      <c r="B185" s="48"/>
      <c r="C185" s="46"/>
      <c r="D185" s="48"/>
    </row>
    <row r="186" spans="2:4" s="45" customFormat="1" ht="12">
      <c r="B186" s="48"/>
      <c r="C186" s="46"/>
      <c r="D186" s="48"/>
    </row>
    <row r="187" spans="2:4" s="45" customFormat="1" ht="12">
      <c r="B187" s="48"/>
      <c r="C187" s="46"/>
      <c r="D187" s="48"/>
    </row>
    <row r="188" spans="2:4" s="45" customFormat="1" ht="12">
      <c r="B188" s="48"/>
      <c r="C188" s="46"/>
      <c r="D188" s="48"/>
    </row>
    <row r="189" spans="2:4" s="45" customFormat="1" ht="12">
      <c r="B189" s="48"/>
      <c r="C189" s="46"/>
      <c r="D189" s="48"/>
    </row>
    <row r="190" spans="2:4" s="45" customFormat="1" ht="12">
      <c r="B190" s="48"/>
      <c r="C190" s="46"/>
      <c r="D190" s="48"/>
    </row>
    <row r="191" spans="2:4" s="45" customFormat="1" ht="12">
      <c r="B191" s="48"/>
      <c r="C191" s="46"/>
      <c r="D191" s="48"/>
    </row>
    <row r="192" spans="2:4" s="45" customFormat="1" ht="12">
      <c r="B192" s="48"/>
      <c r="C192" s="46"/>
      <c r="D192" s="48"/>
    </row>
    <row r="193" spans="2:4" s="45" customFormat="1" ht="12">
      <c r="B193" s="48"/>
      <c r="C193" s="46"/>
      <c r="D193" s="48"/>
    </row>
    <row r="194" spans="2:4" s="45" customFormat="1" ht="12">
      <c r="B194" s="48"/>
      <c r="C194" s="46"/>
      <c r="D194" s="48"/>
    </row>
    <row r="195" spans="2:4" s="45" customFormat="1" ht="12">
      <c r="B195" s="48"/>
      <c r="C195" s="46"/>
      <c r="D195" s="48"/>
    </row>
    <row r="196" spans="2:4" s="45" customFormat="1" ht="12">
      <c r="B196" s="48"/>
      <c r="C196" s="46"/>
      <c r="D196" s="48"/>
    </row>
    <row r="197" spans="2:4" s="45" customFormat="1" ht="12">
      <c r="B197" s="48"/>
      <c r="C197" s="46"/>
      <c r="D197" s="48"/>
    </row>
    <row r="198" spans="2:4" s="45" customFormat="1" ht="12">
      <c r="B198" s="48"/>
      <c r="C198" s="46"/>
      <c r="D198" s="48"/>
    </row>
    <row r="199" spans="2:4" s="45" customFormat="1" ht="12">
      <c r="B199" s="48"/>
      <c r="C199" s="46"/>
      <c r="D199" s="48"/>
    </row>
    <row r="200" spans="2:4" s="45" customFormat="1" ht="12">
      <c r="B200" s="48"/>
      <c r="C200" s="46"/>
      <c r="D200" s="48"/>
    </row>
    <row r="201" spans="2:4" s="45" customFormat="1" ht="12">
      <c r="B201" s="48"/>
      <c r="C201" s="46"/>
      <c r="D201" s="48"/>
    </row>
    <row r="202" spans="2:4" s="45" customFormat="1" ht="12">
      <c r="B202" s="48"/>
      <c r="C202" s="46"/>
      <c r="D202" s="48"/>
    </row>
    <row r="203" spans="2:4" s="45" customFormat="1" ht="12">
      <c r="B203" s="48"/>
      <c r="C203" s="46"/>
      <c r="D203" s="48"/>
    </row>
    <row r="204" spans="2:4" s="45" customFormat="1" ht="12">
      <c r="B204" s="48"/>
      <c r="C204" s="46"/>
      <c r="D204" s="48"/>
    </row>
    <row r="205" spans="2:4" s="45" customFormat="1" ht="12">
      <c r="B205" s="48"/>
      <c r="C205" s="46"/>
      <c r="D205" s="48"/>
    </row>
    <row r="206" spans="2:4" s="45" customFormat="1" ht="12">
      <c r="B206" s="48"/>
      <c r="C206" s="46"/>
      <c r="D206" s="48"/>
    </row>
    <row r="207" spans="2:4" s="45" customFormat="1" ht="12">
      <c r="B207" s="48"/>
      <c r="C207" s="46"/>
      <c r="D207" s="48"/>
    </row>
    <row r="208" spans="2:4" s="45" customFormat="1" ht="12">
      <c r="B208" s="48"/>
      <c r="C208" s="46"/>
      <c r="D208" s="48"/>
    </row>
    <row r="209" spans="2:4" s="45" customFormat="1" ht="12">
      <c r="B209" s="48"/>
      <c r="C209" s="46"/>
      <c r="D209" s="48"/>
    </row>
    <row r="210" spans="2:4" s="45" customFormat="1" ht="12">
      <c r="B210" s="48"/>
      <c r="C210" s="46"/>
      <c r="D210" s="48"/>
    </row>
    <row r="211" spans="2:4" s="45" customFormat="1" ht="12">
      <c r="B211" s="48"/>
      <c r="C211" s="46"/>
      <c r="D211" s="48"/>
    </row>
    <row r="212" spans="2:4" s="45" customFormat="1" ht="12">
      <c r="B212" s="48"/>
      <c r="C212" s="46"/>
      <c r="D212" s="48"/>
    </row>
    <row r="213" spans="2:4" s="45" customFormat="1" ht="12">
      <c r="B213" s="48"/>
      <c r="C213" s="46"/>
      <c r="D213" s="48"/>
    </row>
    <row r="214" spans="2:4" s="45" customFormat="1" ht="12">
      <c r="B214" s="48"/>
      <c r="C214" s="46"/>
      <c r="D214" s="48"/>
    </row>
    <row r="215" spans="2:4" s="45" customFormat="1" ht="12">
      <c r="B215" s="48"/>
      <c r="C215" s="46"/>
      <c r="D215" s="48"/>
    </row>
    <row r="216" spans="2:4" s="45" customFormat="1" ht="12">
      <c r="B216" s="48"/>
      <c r="C216" s="46"/>
      <c r="D216" s="48"/>
    </row>
    <row r="217" spans="2:4" s="45" customFormat="1" ht="12">
      <c r="B217" s="48"/>
      <c r="C217" s="46"/>
      <c r="D217" s="48"/>
    </row>
    <row r="218" spans="2:4" s="45" customFormat="1" ht="12">
      <c r="B218" s="48"/>
      <c r="C218" s="46"/>
      <c r="D218" s="48"/>
    </row>
    <row r="219" spans="2:4" s="45" customFormat="1" ht="12">
      <c r="B219" s="48"/>
      <c r="C219" s="46"/>
      <c r="D219" s="48"/>
    </row>
    <row r="220" spans="2:4" s="45" customFormat="1" ht="12">
      <c r="B220" s="48"/>
      <c r="C220" s="46"/>
      <c r="D220" s="48"/>
    </row>
    <row r="221" spans="2:4" s="45" customFormat="1" ht="12">
      <c r="B221" s="48"/>
      <c r="C221" s="46"/>
      <c r="D221" s="48"/>
    </row>
    <row r="222" spans="2:4" s="45" customFormat="1" ht="12">
      <c r="B222" s="48"/>
      <c r="C222" s="46"/>
      <c r="D222" s="48"/>
    </row>
    <row r="223" spans="2:4" s="45" customFormat="1" ht="12">
      <c r="B223" s="48"/>
      <c r="C223" s="46"/>
      <c r="D223" s="48"/>
    </row>
    <row r="224" spans="2:4" s="45" customFormat="1" ht="12">
      <c r="B224" s="48"/>
      <c r="C224" s="46"/>
      <c r="D224" s="48"/>
    </row>
    <row r="225" spans="2:4" s="45" customFormat="1" ht="12">
      <c r="B225" s="48"/>
      <c r="C225" s="46"/>
      <c r="D225" s="48"/>
    </row>
    <row r="226" spans="2:4" s="45" customFormat="1" ht="12">
      <c r="B226" s="48"/>
      <c r="C226" s="46"/>
      <c r="D226" s="48"/>
    </row>
    <row r="227" spans="2:4" s="45" customFormat="1" ht="12">
      <c r="B227" s="48"/>
      <c r="C227" s="46"/>
      <c r="D227" s="48"/>
    </row>
    <row r="228" spans="2:4" s="45" customFormat="1" ht="12">
      <c r="B228" s="48"/>
      <c r="C228" s="46"/>
      <c r="D228" s="48"/>
    </row>
    <row r="229" spans="2:4" s="45" customFormat="1" ht="12">
      <c r="B229" s="48"/>
      <c r="C229" s="46"/>
      <c r="D229" s="48"/>
    </row>
    <row r="230" spans="2:4" s="45" customFormat="1" ht="12">
      <c r="B230" s="48"/>
      <c r="C230" s="46"/>
      <c r="D230" s="48"/>
    </row>
    <row r="231" spans="2:4" s="45" customFormat="1" ht="12">
      <c r="B231" s="48"/>
      <c r="C231" s="46"/>
      <c r="D231" s="48"/>
    </row>
    <row r="232" spans="2:4" s="45" customFormat="1" ht="12">
      <c r="B232" s="48"/>
      <c r="C232" s="46"/>
      <c r="D232" s="48"/>
    </row>
    <row r="233" spans="2:4" s="45" customFormat="1" ht="12">
      <c r="B233" s="48"/>
      <c r="C233" s="46"/>
      <c r="D233" s="48"/>
    </row>
    <row r="234" spans="2:4" s="45" customFormat="1" ht="12">
      <c r="B234" s="48"/>
      <c r="C234" s="46"/>
      <c r="D234" s="48"/>
    </row>
    <row r="235" spans="2:4" s="45" customFormat="1" ht="12">
      <c r="B235" s="48"/>
      <c r="C235" s="46"/>
      <c r="D235" s="48"/>
    </row>
    <row r="236" spans="2:4" s="45" customFormat="1" ht="12">
      <c r="B236" s="48"/>
      <c r="C236" s="46"/>
      <c r="D236" s="48"/>
    </row>
    <row r="237" spans="2:4" s="45" customFormat="1" ht="12">
      <c r="B237" s="48"/>
      <c r="C237" s="46"/>
      <c r="D237" s="48"/>
    </row>
    <row r="238" spans="2:4" s="45" customFormat="1" ht="12">
      <c r="B238" s="48"/>
      <c r="C238" s="46"/>
      <c r="D238" s="48"/>
    </row>
    <row r="239" spans="2:4" s="45" customFormat="1" ht="12">
      <c r="B239" s="48"/>
      <c r="C239" s="46"/>
      <c r="D239" s="48"/>
    </row>
    <row r="240" spans="2:4" s="45" customFormat="1" ht="12">
      <c r="B240" s="48"/>
      <c r="C240" s="46"/>
      <c r="D240" s="48"/>
    </row>
    <row r="241" spans="2:4" s="45" customFormat="1" ht="12">
      <c r="B241" s="48"/>
      <c r="C241" s="46"/>
      <c r="D241" s="48"/>
    </row>
    <row r="242" spans="2:4" s="45" customFormat="1" ht="12">
      <c r="B242" s="48"/>
      <c r="C242" s="46"/>
      <c r="D242" s="48"/>
    </row>
    <row r="243" spans="2:4" s="45" customFormat="1" ht="12">
      <c r="B243" s="48"/>
      <c r="C243" s="46"/>
      <c r="D243" s="48"/>
    </row>
    <row r="244" spans="2:4" s="45" customFormat="1" ht="12">
      <c r="B244" s="48"/>
      <c r="C244" s="46"/>
      <c r="D244" s="48"/>
    </row>
    <row r="245" spans="2:4" s="45" customFormat="1" ht="12">
      <c r="B245" s="48"/>
      <c r="C245" s="46"/>
      <c r="D245" s="48"/>
    </row>
    <row r="246" spans="2:4" s="45" customFormat="1" ht="12">
      <c r="B246" s="48"/>
      <c r="C246" s="46"/>
      <c r="D246" s="48"/>
    </row>
    <row r="247" spans="2:4" s="45" customFormat="1" ht="12">
      <c r="B247" s="48"/>
      <c r="C247" s="46"/>
      <c r="D247" s="48"/>
    </row>
    <row r="248" spans="2:4" s="45" customFormat="1" ht="12">
      <c r="B248" s="48"/>
      <c r="C248" s="46"/>
      <c r="D248" s="48"/>
    </row>
    <row r="249" spans="2:4" s="45" customFormat="1" ht="12">
      <c r="B249" s="48"/>
      <c r="C249" s="46"/>
      <c r="D249" s="48"/>
    </row>
    <row r="250" spans="2:4" s="45" customFormat="1" ht="12">
      <c r="B250" s="48"/>
      <c r="C250" s="46"/>
      <c r="D250" s="48"/>
    </row>
    <row r="251" spans="2:4" s="45" customFormat="1" ht="12">
      <c r="B251" s="48"/>
      <c r="C251" s="46"/>
      <c r="D251" s="48"/>
    </row>
    <row r="252" spans="2:4" s="45" customFormat="1" ht="12">
      <c r="B252" s="48"/>
      <c r="C252" s="46"/>
      <c r="D252" s="48"/>
    </row>
    <row r="253" spans="2:4" s="45" customFormat="1" ht="12">
      <c r="B253" s="48"/>
      <c r="C253" s="46"/>
      <c r="D253" s="48"/>
    </row>
    <row r="254" spans="2:4" s="45" customFormat="1" ht="12">
      <c r="B254" s="48"/>
      <c r="C254" s="46"/>
      <c r="D254" s="48"/>
    </row>
    <row r="255" spans="2:4" s="45" customFormat="1" ht="12">
      <c r="B255" s="48"/>
      <c r="C255" s="46"/>
      <c r="D255" s="48"/>
    </row>
    <row r="256" spans="2:4" s="45" customFormat="1" ht="12">
      <c r="B256" s="48"/>
      <c r="C256" s="46"/>
      <c r="D256" s="48"/>
    </row>
    <row r="257" spans="2:4" s="45" customFormat="1" ht="12">
      <c r="B257" s="48"/>
      <c r="C257" s="46"/>
      <c r="D257" s="48"/>
    </row>
    <row r="258" spans="2:4" s="45" customFormat="1" ht="12">
      <c r="B258" s="48"/>
      <c r="C258" s="46"/>
      <c r="D258" s="48"/>
    </row>
    <row r="259" spans="2:4" s="45" customFormat="1" ht="12">
      <c r="B259" s="48"/>
      <c r="C259" s="46"/>
      <c r="D259" s="48"/>
    </row>
    <row r="260" spans="2:4" s="45" customFormat="1" ht="12">
      <c r="B260" s="48"/>
      <c r="C260" s="46"/>
      <c r="D260" s="48"/>
    </row>
    <row r="261" spans="2:4" s="45" customFormat="1" ht="12">
      <c r="B261" s="48"/>
      <c r="C261" s="46"/>
      <c r="D261" s="48"/>
    </row>
    <row r="262" spans="2:4" s="45" customFormat="1" ht="12">
      <c r="B262" s="48"/>
      <c r="C262" s="46"/>
      <c r="D262" s="48"/>
    </row>
    <row r="263" spans="2:4" s="45" customFormat="1" ht="12">
      <c r="B263" s="48"/>
      <c r="C263" s="46"/>
      <c r="D263" s="48"/>
    </row>
    <row r="264" spans="2:4" s="45" customFormat="1" ht="12">
      <c r="B264" s="48"/>
      <c r="C264" s="46"/>
      <c r="D264" s="48"/>
    </row>
    <row r="265" spans="2:4" s="45" customFormat="1" ht="12">
      <c r="B265" s="48"/>
      <c r="C265" s="46"/>
      <c r="D265" s="48"/>
    </row>
    <row r="266" spans="2:4" s="45" customFormat="1" ht="12">
      <c r="B266" s="48"/>
      <c r="C266" s="46"/>
      <c r="D266" s="48"/>
    </row>
    <row r="267" spans="2:4" s="45" customFormat="1" ht="12">
      <c r="B267" s="48"/>
      <c r="C267" s="46"/>
      <c r="D267" s="48"/>
    </row>
    <row r="268" spans="2:4" s="45" customFormat="1" ht="12">
      <c r="B268" s="48"/>
      <c r="C268" s="46"/>
      <c r="D268" s="48"/>
    </row>
    <row r="269" spans="2:4" s="45" customFormat="1" ht="12">
      <c r="B269" s="48"/>
      <c r="C269" s="46"/>
      <c r="D269" s="48"/>
    </row>
    <row r="270" spans="2:4" s="45" customFormat="1" ht="12">
      <c r="B270" s="48"/>
      <c r="C270" s="46"/>
      <c r="D270" s="48"/>
    </row>
    <row r="271" spans="2:4" s="45" customFormat="1" ht="12">
      <c r="B271" s="48"/>
      <c r="C271" s="46"/>
      <c r="D271" s="48"/>
    </row>
    <row r="272" spans="2:4" s="45" customFormat="1" ht="12">
      <c r="B272" s="48"/>
      <c r="C272" s="46"/>
      <c r="D272" s="48"/>
    </row>
    <row r="273" spans="2:4" s="45" customFormat="1" ht="12">
      <c r="B273" s="48"/>
      <c r="C273" s="46"/>
      <c r="D273" s="48"/>
    </row>
    <row r="274" spans="2:4" s="45" customFormat="1" ht="12">
      <c r="B274" s="48"/>
      <c r="C274" s="46"/>
      <c r="D274" s="48"/>
    </row>
    <row r="275" spans="2:4" s="45" customFormat="1" ht="12">
      <c r="B275" s="48"/>
      <c r="C275" s="46"/>
      <c r="D275" s="48"/>
    </row>
    <row r="276" spans="2:4" s="45" customFormat="1" ht="12">
      <c r="B276" s="48"/>
      <c r="C276" s="46"/>
      <c r="D276" s="48"/>
    </row>
    <row r="277" spans="2:4" s="45" customFormat="1" ht="12">
      <c r="B277" s="48"/>
      <c r="C277" s="46"/>
      <c r="D277" s="48"/>
    </row>
    <row r="278" spans="2:4" s="45" customFormat="1" ht="12">
      <c r="B278" s="48"/>
      <c r="C278" s="46"/>
      <c r="D278" s="48"/>
    </row>
    <row r="279" spans="2:4" s="45" customFormat="1" ht="12">
      <c r="B279" s="48"/>
      <c r="C279" s="46"/>
      <c r="D279" s="48"/>
    </row>
    <row r="280" spans="2:4" s="45" customFormat="1" ht="12">
      <c r="B280" s="48"/>
      <c r="C280" s="46"/>
      <c r="D280" s="48"/>
    </row>
    <row r="281" spans="2:4" s="45" customFormat="1" ht="12">
      <c r="B281" s="48"/>
      <c r="C281" s="46"/>
      <c r="D281" s="48"/>
    </row>
    <row r="282" spans="2:4" s="45" customFormat="1" ht="12">
      <c r="B282" s="48"/>
      <c r="C282" s="46"/>
      <c r="D282" s="48"/>
    </row>
    <row r="283" spans="2:4" s="45" customFormat="1" ht="12">
      <c r="B283" s="48"/>
      <c r="C283" s="46"/>
      <c r="D283" s="48"/>
    </row>
    <row r="284" spans="2:4" s="45" customFormat="1" ht="12">
      <c r="B284" s="48"/>
      <c r="C284" s="46"/>
      <c r="D284" s="48"/>
    </row>
    <row r="285" spans="2:4" s="45" customFormat="1" ht="12">
      <c r="B285" s="48"/>
      <c r="C285" s="46"/>
      <c r="D285" s="48"/>
    </row>
    <row r="286" spans="2:4" s="45" customFormat="1" ht="12">
      <c r="B286" s="48"/>
      <c r="C286" s="46"/>
      <c r="D286" s="48"/>
    </row>
    <row r="287" spans="2:4" s="45" customFormat="1" ht="12">
      <c r="B287" s="48"/>
      <c r="C287" s="46"/>
      <c r="D287" s="48"/>
    </row>
    <row r="288" spans="2:4" s="45" customFormat="1" ht="12">
      <c r="B288" s="48"/>
      <c r="C288" s="46"/>
      <c r="D288" s="48"/>
    </row>
    <row r="289" spans="2:4" s="45" customFormat="1" ht="12">
      <c r="B289" s="48"/>
      <c r="C289" s="46"/>
      <c r="D289" s="48"/>
    </row>
    <row r="290" spans="2:4" s="45" customFormat="1" ht="12">
      <c r="B290" s="48"/>
      <c r="C290" s="46"/>
      <c r="D290" s="48"/>
    </row>
    <row r="291" spans="2:4" s="45" customFormat="1" ht="12">
      <c r="B291" s="48"/>
      <c r="C291" s="46"/>
      <c r="D291" s="48"/>
    </row>
    <row r="292" spans="2:4" s="45" customFormat="1" ht="12">
      <c r="B292" s="48"/>
      <c r="C292" s="46"/>
      <c r="D292" s="48"/>
    </row>
    <row r="293" spans="2:4" s="45" customFormat="1" ht="12">
      <c r="B293" s="48"/>
      <c r="C293" s="46"/>
      <c r="D293" s="48"/>
    </row>
    <row r="294" spans="2:4" s="45" customFormat="1" ht="12">
      <c r="B294" s="48"/>
      <c r="C294" s="46"/>
      <c r="D294" s="48"/>
    </row>
    <row r="295" spans="2:4" s="45" customFormat="1" ht="12">
      <c r="B295" s="48"/>
      <c r="C295" s="46"/>
      <c r="D295" s="48"/>
    </row>
    <row r="296" spans="2:4" s="45" customFormat="1" ht="12">
      <c r="B296" s="48"/>
      <c r="C296" s="46"/>
      <c r="D296" s="48"/>
    </row>
    <row r="297" spans="2:4" s="45" customFormat="1" ht="12">
      <c r="B297" s="48"/>
      <c r="C297" s="46"/>
      <c r="D297" s="48"/>
    </row>
    <row r="298" spans="2:4" s="45" customFormat="1" ht="12">
      <c r="B298" s="48"/>
      <c r="C298" s="46"/>
      <c r="D298" s="48"/>
    </row>
    <row r="299" spans="2:4" s="45" customFormat="1" ht="12">
      <c r="B299" s="48"/>
      <c r="C299" s="46"/>
      <c r="D299" s="48"/>
    </row>
    <row r="300" spans="2:4" s="45" customFormat="1" ht="12">
      <c r="B300" s="48"/>
      <c r="C300" s="46"/>
      <c r="D300" s="48"/>
    </row>
    <row r="301" spans="2:4" s="45" customFormat="1" ht="12">
      <c r="B301" s="48"/>
      <c r="C301" s="46"/>
      <c r="D301" s="48"/>
    </row>
    <row r="302" spans="2:4" s="45" customFormat="1" ht="12">
      <c r="B302" s="48"/>
      <c r="C302" s="46"/>
      <c r="D302" s="48"/>
    </row>
    <row r="303" spans="2:4" s="45" customFormat="1" ht="12">
      <c r="B303" s="48"/>
      <c r="C303" s="46"/>
      <c r="D303" s="48"/>
    </row>
    <row r="304" spans="2:4" s="45" customFormat="1" ht="12">
      <c r="B304" s="48"/>
      <c r="C304" s="46"/>
      <c r="D304" s="48"/>
    </row>
    <row r="305" spans="2:4" s="45" customFormat="1" ht="12">
      <c r="B305" s="48"/>
      <c r="C305" s="46"/>
      <c r="D305" s="48"/>
    </row>
    <row r="306" spans="2:4" s="45" customFormat="1" ht="12">
      <c r="B306" s="48"/>
      <c r="C306" s="46"/>
      <c r="D306" s="48"/>
    </row>
    <row r="307" spans="2:4" s="45" customFormat="1" ht="12">
      <c r="B307" s="48"/>
      <c r="C307" s="46"/>
      <c r="D307" s="48"/>
    </row>
    <row r="308" spans="2:4" s="45" customFormat="1" ht="12">
      <c r="B308" s="48"/>
      <c r="C308" s="46"/>
      <c r="D308" s="48"/>
    </row>
    <row r="309" spans="2:4" s="45" customFormat="1" ht="12">
      <c r="B309" s="48"/>
      <c r="C309" s="46"/>
      <c r="D309" s="48"/>
    </row>
    <row r="310" spans="2:4" s="45" customFormat="1" ht="12">
      <c r="B310" s="48"/>
      <c r="C310" s="46"/>
      <c r="D310" s="48"/>
    </row>
    <row r="311" spans="2:4" s="45" customFormat="1" ht="12">
      <c r="B311" s="48"/>
      <c r="C311" s="46"/>
      <c r="D311" s="48"/>
    </row>
    <row r="312" spans="2:4" s="45" customFormat="1" ht="12">
      <c r="B312" s="48"/>
      <c r="C312" s="46"/>
      <c r="D312" s="48"/>
    </row>
    <row r="313" spans="2:4" s="45" customFormat="1" ht="12">
      <c r="B313" s="48"/>
      <c r="C313" s="46"/>
      <c r="D313" s="48"/>
    </row>
    <row r="314" spans="2:4" s="45" customFormat="1" ht="12">
      <c r="B314" s="48"/>
      <c r="C314" s="46"/>
      <c r="D314" s="48"/>
    </row>
    <row r="315" spans="2:4" s="45" customFormat="1" ht="12">
      <c r="B315" s="48"/>
      <c r="C315" s="46"/>
      <c r="D315" s="48"/>
    </row>
    <row r="316" spans="2:4" s="45" customFormat="1" ht="12">
      <c r="B316" s="48"/>
      <c r="C316" s="46"/>
      <c r="D316" s="48"/>
    </row>
    <row r="317" spans="2:4" s="45" customFormat="1" ht="12">
      <c r="B317" s="48"/>
      <c r="C317" s="46"/>
      <c r="D317" s="48"/>
    </row>
    <row r="318" spans="2:4" s="45" customFormat="1" ht="12">
      <c r="B318" s="48"/>
      <c r="C318" s="46"/>
      <c r="D318" s="48"/>
    </row>
    <row r="319" spans="2:4" s="45" customFormat="1" ht="12">
      <c r="B319" s="48"/>
      <c r="C319" s="46"/>
      <c r="D319" s="48"/>
    </row>
    <row r="320" spans="2:4" s="45" customFormat="1" ht="12">
      <c r="B320" s="48"/>
      <c r="C320" s="46"/>
      <c r="D320" s="48"/>
    </row>
    <row r="321" spans="2:4" s="45" customFormat="1" ht="12">
      <c r="B321" s="48"/>
      <c r="C321" s="46"/>
      <c r="D321" s="48"/>
    </row>
    <row r="322" spans="2:4" s="45" customFormat="1" ht="12">
      <c r="B322" s="48"/>
      <c r="C322" s="46"/>
      <c r="D322" s="48"/>
    </row>
    <row r="323" spans="2:4" s="45" customFormat="1" ht="12">
      <c r="B323" s="48"/>
      <c r="C323" s="46"/>
      <c r="D323" s="48"/>
    </row>
    <row r="324" spans="2:4" s="45" customFormat="1" ht="12">
      <c r="B324" s="48"/>
      <c r="C324" s="46"/>
      <c r="D324" s="48"/>
    </row>
    <row r="325" spans="2:4" s="45" customFormat="1" ht="12">
      <c r="B325" s="48"/>
      <c r="C325" s="46"/>
      <c r="D325" s="48"/>
    </row>
    <row r="326" spans="2:4" s="45" customFormat="1" ht="12">
      <c r="B326" s="48"/>
      <c r="C326" s="46"/>
      <c r="D326" s="48"/>
    </row>
    <row r="327" spans="2:4" s="45" customFormat="1" ht="12">
      <c r="B327" s="48"/>
      <c r="C327" s="46"/>
      <c r="D327" s="48"/>
    </row>
    <row r="328" spans="2:4" s="45" customFormat="1" ht="12">
      <c r="B328" s="48"/>
      <c r="C328" s="46"/>
      <c r="D328" s="48"/>
    </row>
    <row r="329" spans="2:4" s="45" customFormat="1" ht="12">
      <c r="B329" s="48"/>
      <c r="C329" s="46"/>
      <c r="D329" s="48"/>
    </row>
    <row r="330" spans="2:4" s="45" customFormat="1" ht="12">
      <c r="B330" s="48"/>
      <c r="C330" s="46"/>
      <c r="D330" s="48"/>
    </row>
    <row r="331" spans="2:4" s="45" customFormat="1" ht="12">
      <c r="B331" s="48"/>
      <c r="C331" s="46"/>
      <c r="D331" s="48"/>
    </row>
    <row r="332" spans="2:4" s="45" customFormat="1" ht="12">
      <c r="B332" s="48"/>
      <c r="C332" s="46"/>
      <c r="D332" s="48"/>
    </row>
    <row r="333" spans="2:4" s="45" customFormat="1" ht="12">
      <c r="B333" s="48"/>
      <c r="C333" s="46"/>
      <c r="D333" s="48"/>
    </row>
    <row r="334" spans="2:4" s="45" customFormat="1" ht="12">
      <c r="B334" s="48"/>
      <c r="C334" s="46"/>
      <c r="D334" s="48"/>
    </row>
    <row r="335" spans="2:4" s="45" customFormat="1" ht="12">
      <c r="B335" s="48"/>
      <c r="C335" s="46"/>
      <c r="D335" s="48"/>
    </row>
    <row r="336" spans="2:4" s="45" customFormat="1" ht="12">
      <c r="B336" s="48"/>
      <c r="C336" s="46"/>
      <c r="D336" s="48"/>
    </row>
    <row r="337" spans="2:4" s="45" customFormat="1" ht="12">
      <c r="B337" s="48"/>
      <c r="C337" s="46"/>
      <c r="D337" s="48"/>
    </row>
    <row r="338" spans="2:4" s="45" customFormat="1" ht="12">
      <c r="B338" s="48"/>
      <c r="C338" s="46"/>
      <c r="D338" s="48"/>
    </row>
    <row r="339" spans="2:4" s="45" customFormat="1" ht="12">
      <c r="B339" s="48"/>
      <c r="C339" s="46"/>
      <c r="D339" s="48"/>
    </row>
    <row r="340" spans="2:4" s="45" customFormat="1" ht="12">
      <c r="B340" s="48"/>
      <c r="C340" s="46"/>
      <c r="D340" s="48"/>
    </row>
    <row r="341" spans="2:4" s="45" customFormat="1" ht="12">
      <c r="B341" s="48"/>
      <c r="C341" s="46"/>
      <c r="D341" s="48"/>
    </row>
    <row r="342" spans="2:4" s="45" customFormat="1" ht="12">
      <c r="B342" s="48"/>
      <c r="C342" s="46"/>
      <c r="D342" s="48"/>
    </row>
    <row r="343" spans="2:4" s="45" customFormat="1" ht="12">
      <c r="B343" s="48"/>
      <c r="C343" s="46"/>
      <c r="D343" s="48"/>
    </row>
    <row r="344" spans="2:4" s="45" customFormat="1" ht="12">
      <c r="B344" s="48"/>
      <c r="C344" s="46"/>
      <c r="D344" s="48"/>
    </row>
    <row r="345" spans="2:4" s="45" customFormat="1" ht="12">
      <c r="B345" s="48"/>
      <c r="C345" s="46"/>
      <c r="D345" s="48"/>
    </row>
    <row r="346" spans="2:4" s="45" customFormat="1" ht="12">
      <c r="B346" s="48"/>
      <c r="C346" s="46"/>
      <c r="D346" s="48"/>
    </row>
    <row r="347" spans="2:4" s="45" customFormat="1" ht="12">
      <c r="B347" s="48"/>
      <c r="C347" s="46"/>
      <c r="D347" s="48"/>
    </row>
    <row r="348" spans="2:4" s="45" customFormat="1" ht="12">
      <c r="B348" s="48"/>
      <c r="C348" s="46"/>
      <c r="D348" s="48"/>
    </row>
    <row r="349" spans="2:4" s="45" customFormat="1" ht="12">
      <c r="B349" s="48"/>
      <c r="C349" s="46"/>
      <c r="D349" s="48"/>
    </row>
    <row r="350" spans="2:4" s="45" customFormat="1" ht="12">
      <c r="B350" s="48"/>
      <c r="C350" s="46"/>
      <c r="D350" s="48"/>
    </row>
    <row r="351" spans="2:4" s="45" customFormat="1" ht="12">
      <c r="B351" s="48"/>
      <c r="C351" s="46"/>
      <c r="D351" s="48"/>
    </row>
    <row r="352" spans="2:4" s="45" customFormat="1" ht="12">
      <c r="B352" s="48"/>
      <c r="C352" s="46"/>
      <c r="D352" s="48"/>
    </row>
    <row r="353" spans="2:4" s="45" customFormat="1" ht="12">
      <c r="B353" s="48"/>
      <c r="C353" s="46"/>
      <c r="D353" s="48"/>
    </row>
    <row r="354" spans="2:4" s="45" customFormat="1" ht="12">
      <c r="B354" s="48"/>
      <c r="C354" s="46"/>
      <c r="D354" s="48"/>
    </row>
    <row r="355" spans="2:4" s="45" customFormat="1" ht="12">
      <c r="B355" s="48"/>
      <c r="C355" s="46"/>
      <c r="D355" s="48"/>
    </row>
    <row r="356" spans="2:4" s="45" customFormat="1" ht="12">
      <c r="B356" s="48"/>
      <c r="C356" s="46"/>
      <c r="D356" s="48"/>
    </row>
    <row r="357" spans="2:4" s="45" customFormat="1" ht="12">
      <c r="B357" s="48"/>
      <c r="C357" s="46"/>
      <c r="D357" s="48"/>
    </row>
    <row r="358" spans="2:4" s="45" customFormat="1" ht="12">
      <c r="B358" s="48"/>
      <c r="C358" s="46"/>
      <c r="D358" s="48"/>
    </row>
    <row r="359" spans="2:4" s="45" customFormat="1" ht="12">
      <c r="B359" s="48"/>
      <c r="C359" s="46"/>
      <c r="D359" s="48"/>
    </row>
    <row r="360" spans="2:4" s="45" customFormat="1" ht="12">
      <c r="B360" s="48"/>
      <c r="C360" s="46"/>
      <c r="D360" s="48"/>
    </row>
    <row r="361" spans="2:4" s="45" customFormat="1" ht="12">
      <c r="B361" s="48"/>
      <c r="C361" s="46"/>
      <c r="D361" s="48"/>
    </row>
    <row r="362" spans="2:4" s="45" customFormat="1" ht="12">
      <c r="B362" s="48"/>
      <c r="C362" s="46"/>
      <c r="D362" s="48"/>
    </row>
    <row r="363" spans="2:4" s="45" customFormat="1" ht="12">
      <c r="B363" s="48"/>
      <c r="C363" s="46"/>
      <c r="D363" s="48"/>
    </row>
    <row r="364" spans="2:4" s="45" customFormat="1" ht="12">
      <c r="B364" s="48"/>
      <c r="C364" s="46"/>
      <c r="D364" s="48"/>
    </row>
    <row r="365" spans="2:4" s="45" customFormat="1" ht="12">
      <c r="B365" s="48"/>
      <c r="C365" s="46"/>
      <c r="D365" s="48"/>
    </row>
    <row r="366" spans="2:4" s="45" customFormat="1" ht="12">
      <c r="B366" s="48"/>
      <c r="C366" s="46"/>
      <c r="D366" s="48"/>
    </row>
    <row r="367" spans="2:4" s="45" customFormat="1" ht="12">
      <c r="B367" s="48"/>
      <c r="C367" s="46"/>
      <c r="D367" s="48"/>
    </row>
    <row r="368" spans="2:4" s="45" customFormat="1" ht="12">
      <c r="B368" s="48"/>
      <c r="C368" s="46"/>
      <c r="D368" s="48"/>
    </row>
    <row r="369" spans="2:4" s="45" customFormat="1" ht="12">
      <c r="B369" s="48"/>
      <c r="C369" s="46"/>
      <c r="D369" s="48"/>
    </row>
    <row r="370" spans="2:4" s="45" customFormat="1" ht="12">
      <c r="B370" s="48"/>
      <c r="C370" s="46"/>
      <c r="D370" s="48"/>
    </row>
    <row r="371" spans="2:4" s="45" customFormat="1" ht="12">
      <c r="B371" s="48"/>
      <c r="C371" s="46"/>
      <c r="D371" s="48"/>
    </row>
    <row r="372" spans="2:4" s="45" customFormat="1" ht="12">
      <c r="B372" s="48"/>
      <c r="C372" s="46"/>
      <c r="D372" s="48"/>
    </row>
    <row r="373" spans="2:4" s="45" customFormat="1" ht="12">
      <c r="B373" s="48"/>
      <c r="C373" s="46"/>
      <c r="D373" s="48"/>
    </row>
    <row r="374" spans="2:4" s="45" customFormat="1" ht="12">
      <c r="B374" s="48"/>
      <c r="C374" s="46"/>
      <c r="D374" s="48"/>
    </row>
    <row r="375" spans="2:4" s="45" customFormat="1" ht="12">
      <c r="B375" s="48"/>
      <c r="C375" s="46"/>
      <c r="D375" s="48"/>
    </row>
    <row r="376" spans="2:4" s="45" customFormat="1" ht="12">
      <c r="B376" s="48"/>
      <c r="C376" s="46"/>
      <c r="D376" s="48"/>
    </row>
    <row r="377" spans="2:4" s="45" customFormat="1" ht="12">
      <c r="B377" s="48"/>
      <c r="C377" s="46"/>
      <c r="D377" s="48"/>
    </row>
    <row r="378" spans="2:4" s="45" customFormat="1" ht="12">
      <c r="B378" s="48"/>
      <c r="C378" s="46"/>
      <c r="D378" s="48"/>
    </row>
    <row r="379" spans="2:4" s="45" customFormat="1" ht="12">
      <c r="B379" s="48"/>
      <c r="C379" s="46"/>
      <c r="D379" s="48"/>
    </row>
    <row r="380" spans="2:4" s="45" customFormat="1" ht="12">
      <c r="B380" s="48"/>
      <c r="C380" s="46"/>
      <c r="D380" s="48"/>
    </row>
    <row r="381" spans="2:4" s="45" customFormat="1" ht="12">
      <c r="B381" s="48"/>
      <c r="C381" s="46"/>
      <c r="D381" s="48"/>
    </row>
    <row r="382" spans="2:4" s="45" customFormat="1" ht="12">
      <c r="B382" s="48"/>
      <c r="C382" s="46"/>
      <c r="D382" s="48"/>
    </row>
    <row r="383" spans="2:4" s="45" customFormat="1" ht="12">
      <c r="B383" s="48"/>
      <c r="C383" s="46"/>
      <c r="D383" s="48"/>
    </row>
    <row r="384" spans="2:4" s="45" customFormat="1" ht="12">
      <c r="B384" s="48"/>
      <c r="C384" s="46"/>
      <c r="D384" s="48"/>
    </row>
    <row r="385" spans="2:4" s="45" customFormat="1" ht="12">
      <c r="B385" s="48"/>
      <c r="C385" s="46"/>
      <c r="D385" s="48"/>
    </row>
    <row r="386" spans="2:4" s="45" customFormat="1" ht="12">
      <c r="B386" s="48"/>
      <c r="C386" s="46"/>
      <c r="D386" s="48"/>
    </row>
    <row r="387" spans="2:4" s="45" customFormat="1" ht="12">
      <c r="B387" s="48"/>
      <c r="C387" s="46"/>
      <c r="D387" s="48"/>
    </row>
    <row r="388" spans="2:4" s="45" customFormat="1" ht="12">
      <c r="B388" s="48"/>
      <c r="C388" s="46"/>
      <c r="D388" s="48"/>
    </row>
    <row r="389" spans="2:4" s="45" customFormat="1" ht="12">
      <c r="B389" s="48"/>
      <c r="C389" s="46"/>
      <c r="D389" s="48"/>
    </row>
    <row r="390" spans="2:4" s="45" customFormat="1" ht="12">
      <c r="B390" s="48"/>
      <c r="C390" s="46"/>
      <c r="D390" s="48"/>
    </row>
    <row r="391" spans="2:4" s="45" customFormat="1" ht="12">
      <c r="B391" s="48"/>
      <c r="C391" s="46"/>
      <c r="D391" s="48"/>
    </row>
    <row r="392" spans="2:4" s="45" customFormat="1" ht="12">
      <c r="B392" s="48"/>
      <c r="C392" s="46"/>
      <c r="D392" s="48"/>
    </row>
    <row r="393" spans="2:4" s="45" customFormat="1" ht="12">
      <c r="B393" s="48"/>
      <c r="C393" s="46"/>
      <c r="D393" s="48"/>
    </row>
    <row r="394" spans="2:4" s="45" customFormat="1" ht="12">
      <c r="B394" s="48"/>
      <c r="C394" s="46"/>
      <c r="D394" s="48"/>
    </row>
    <row r="395" spans="2:4" s="45" customFormat="1" ht="12">
      <c r="B395" s="48"/>
      <c r="C395" s="46"/>
      <c r="D395" s="48"/>
    </row>
    <row r="396" spans="2:4" s="45" customFormat="1" ht="12">
      <c r="B396" s="48"/>
      <c r="C396" s="46"/>
      <c r="D396" s="48"/>
    </row>
    <row r="397" spans="2:4" s="45" customFormat="1" ht="12">
      <c r="B397" s="48"/>
      <c r="C397" s="46"/>
      <c r="D397" s="48"/>
    </row>
    <row r="398" spans="2:4" s="45" customFormat="1" ht="12">
      <c r="B398" s="48"/>
      <c r="C398" s="46"/>
      <c r="D398" s="48"/>
    </row>
    <row r="399" spans="2:4" s="45" customFormat="1" ht="12">
      <c r="B399" s="48"/>
      <c r="C399" s="46"/>
      <c r="D399" s="48"/>
    </row>
    <row r="400" spans="2:4" s="45" customFormat="1" ht="12">
      <c r="B400" s="48"/>
      <c r="C400" s="46"/>
      <c r="D400" s="48"/>
    </row>
    <row r="401" spans="2:4" s="45" customFormat="1" ht="12">
      <c r="B401" s="48"/>
      <c r="C401" s="46"/>
      <c r="D401" s="48"/>
    </row>
    <row r="402" spans="2:4" s="45" customFormat="1" ht="12">
      <c r="B402" s="48"/>
      <c r="C402" s="46"/>
      <c r="D402" s="48"/>
    </row>
    <row r="403" spans="2:4" s="45" customFormat="1" ht="12">
      <c r="B403" s="48"/>
      <c r="C403" s="46"/>
      <c r="D403" s="48"/>
    </row>
    <row r="404" spans="2:4" s="45" customFormat="1" ht="12">
      <c r="B404" s="48"/>
      <c r="C404" s="46"/>
      <c r="D404" s="48"/>
    </row>
    <row r="405" spans="2:4" s="45" customFormat="1" ht="12">
      <c r="B405" s="48"/>
      <c r="C405" s="46"/>
      <c r="D405" s="48"/>
    </row>
    <row r="406" spans="2:4" s="45" customFormat="1" ht="12">
      <c r="B406" s="48"/>
      <c r="C406" s="46"/>
      <c r="D406" s="48"/>
    </row>
    <row r="407" spans="2:4" s="45" customFormat="1" ht="12">
      <c r="B407" s="48"/>
      <c r="C407" s="46"/>
      <c r="D407" s="48"/>
    </row>
    <row r="408" spans="2:4" s="45" customFormat="1" ht="12">
      <c r="B408" s="48"/>
      <c r="C408" s="46"/>
      <c r="D408" s="48"/>
    </row>
    <row r="409" spans="2:4" s="45" customFormat="1" ht="12">
      <c r="B409" s="48"/>
      <c r="C409" s="46"/>
      <c r="D409" s="48"/>
    </row>
    <row r="410" spans="2:4" s="45" customFormat="1" ht="12">
      <c r="B410" s="48"/>
      <c r="C410" s="46"/>
      <c r="D410" s="48"/>
    </row>
    <row r="411" spans="2:4" s="45" customFormat="1" ht="12">
      <c r="B411" s="48"/>
      <c r="C411" s="46"/>
      <c r="D411" s="48"/>
    </row>
    <row r="412" spans="2:4" s="45" customFormat="1" ht="12">
      <c r="B412" s="48"/>
      <c r="C412" s="46"/>
      <c r="D412" s="48"/>
    </row>
    <row r="413" spans="2:4" s="45" customFormat="1" ht="12">
      <c r="B413" s="48"/>
      <c r="C413" s="46"/>
      <c r="D413" s="48"/>
    </row>
    <row r="414" spans="2:4" s="45" customFormat="1" ht="12">
      <c r="B414" s="48"/>
      <c r="C414" s="46"/>
      <c r="D414" s="48"/>
    </row>
    <row r="415" spans="2:4" s="45" customFormat="1" ht="12">
      <c r="B415" s="48"/>
      <c r="C415" s="46"/>
      <c r="D415" s="48"/>
    </row>
    <row r="416" spans="2:4" s="45" customFormat="1" ht="12">
      <c r="B416" s="48"/>
      <c r="C416" s="46"/>
      <c r="D416" s="48"/>
    </row>
    <row r="417" spans="2:4" s="45" customFormat="1" ht="12">
      <c r="B417" s="48"/>
      <c r="C417" s="46"/>
      <c r="D417" s="48"/>
    </row>
    <row r="418" spans="2:4" s="45" customFormat="1" ht="12">
      <c r="B418" s="48"/>
      <c r="C418" s="46"/>
      <c r="D418" s="48"/>
    </row>
    <row r="419" spans="2:4" s="45" customFormat="1" ht="12">
      <c r="B419" s="48"/>
      <c r="C419" s="46"/>
      <c r="D419" s="48"/>
    </row>
    <row r="420" spans="2:4" s="45" customFormat="1" ht="12">
      <c r="B420" s="48"/>
      <c r="C420" s="46"/>
      <c r="D420" s="48"/>
    </row>
    <row r="421" spans="2:4" s="45" customFormat="1" ht="12">
      <c r="B421" s="48"/>
      <c r="C421" s="46"/>
      <c r="D421" s="48"/>
    </row>
    <row r="422" spans="2:4" s="45" customFormat="1" ht="12">
      <c r="B422" s="48"/>
      <c r="C422" s="46"/>
      <c r="D422" s="48"/>
    </row>
    <row r="423" spans="2:4" s="45" customFormat="1" ht="12">
      <c r="B423" s="48"/>
      <c r="C423" s="46"/>
      <c r="D423" s="48"/>
    </row>
    <row r="424" spans="2:4" s="45" customFormat="1" ht="12">
      <c r="B424" s="48"/>
      <c r="C424" s="46"/>
      <c r="D424" s="48"/>
    </row>
    <row r="425" spans="2:4" s="45" customFormat="1" ht="12">
      <c r="B425" s="48"/>
      <c r="C425" s="46"/>
      <c r="D425" s="48"/>
    </row>
    <row r="426" spans="2:4" s="45" customFormat="1" ht="12">
      <c r="B426" s="48"/>
      <c r="C426" s="46"/>
      <c r="D426" s="48"/>
    </row>
    <row r="427" spans="2:4" s="45" customFormat="1" ht="12">
      <c r="B427" s="48"/>
      <c r="C427" s="46"/>
      <c r="D427" s="48"/>
    </row>
    <row r="428" spans="2:4" s="45" customFormat="1" ht="12">
      <c r="B428" s="48"/>
      <c r="C428" s="46"/>
      <c r="D428" s="48"/>
    </row>
    <row r="429" spans="2:4" s="45" customFormat="1" ht="12">
      <c r="B429" s="48"/>
      <c r="C429" s="46"/>
      <c r="D429" s="48"/>
    </row>
    <row r="430" spans="2:4" s="45" customFormat="1" ht="12">
      <c r="B430" s="48"/>
      <c r="C430" s="46"/>
      <c r="D430" s="48"/>
    </row>
    <row r="431" spans="2:4" s="45" customFormat="1" ht="12">
      <c r="B431" s="48"/>
      <c r="C431" s="46"/>
      <c r="D431" s="48"/>
    </row>
    <row r="432" spans="2:4" s="45" customFormat="1" ht="12">
      <c r="B432" s="48"/>
      <c r="C432" s="46"/>
      <c r="D432" s="48"/>
    </row>
    <row r="433" spans="2:4" s="45" customFormat="1" ht="12">
      <c r="B433" s="48"/>
      <c r="C433" s="46"/>
      <c r="D433" s="48"/>
    </row>
    <row r="434" spans="2:4" s="45" customFormat="1" ht="12">
      <c r="B434" s="48"/>
      <c r="C434" s="46"/>
      <c r="D434" s="48"/>
    </row>
    <row r="435" spans="2:4" s="45" customFormat="1" ht="12">
      <c r="B435" s="48"/>
      <c r="C435" s="46"/>
      <c r="D435" s="48"/>
    </row>
    <row r="436" spans="2:4" s="45" customFormat="1" ht="12">
      <c r="B436" s="48"/>
      <c r="C436" s="46"/>
      <c r="D436" s="48"/>
    </row>
    <row r="437" spans="2:4" s="45" customFormat="1" ht="12">
      <c r="B437" s="48"/>
      <c r="C437" s="46"/>
      <c r="D437" s="48"/>
    </row>
    <row r="438" spans="2:4" s="45" customFormat="1" ht="12">
      <c r="B438" s="48"/>
      <c r="C438" s="46"/>
      <c r="D438" s="48"/>
    </row>
    <row r="439" spans="2:4" s="45" customFormat="1" ht="12">
      <c r="B439" s="48"/>
      <c r="C439" s="46"/>
      <c r="D439" s="48"/>
    </row>
    <row r="440" spans="2:4" s="45" customFormat="1" ht="12">
      <c r="B440" s="48"/>
      <c r="C440" s="46"/>
      <c r="D440" s="48"/>
    </row>
    <row r="441" spans="2:4" s="45" customFormat="1" ht="12">
      <c r="B441" s="48"/>
      <c r="C441" s="46"/>
      <c r="D441" s="48"/>
    </row>
    <row r="442" spans="2:4" s="45" customFormat="1" ht="12">
      <c r="B442" s="48"/>
      <c r="C442" s="46"/>
      <c r="D442" s="48"/>
    </row>
    <row r="443" spans="2:4" s="45" customFormat="1" ht="12">
      <c r="B443" s="48"/>
      <c r="C443" s="46"/>
      <c r="D443" s="48"/>
    </row>
    <row r="444" spans="2:4" s="45" customFormat="1" ht="12">
      <c r="B444" s="48"/>
      <c r="C444" s="46"/>
      <c r="D444" s="48"/>
    </row>
    <row r="445" spans="2:4" s="45" customFormat="1" ht="12">
      <c r="B445" s="48"/>
      <c r="C445" s="46"/>
      <c r="D445" s="48"/>
    </row>
    <row r="446" spans="2:4" s="45" customFormat="1" ht="12">
      <c r="B446" s="48"/>
      <c r="C446" s="46"/>
      <c r="D446" s="48"/>
    </row>
    <row r="447" spans="2:4" s="45" customFormat="1" ht="12">
      <c r="B447" s="48"/>
      <c r="C447" s="46"/>
      <c r="D447" s="48"/>
    </row>
    <row r="448" spans="2:4" s="45" customFormat="1" ht="12">
      <c r="B448" s="48"/>
      <c r="C448" s="46"/>
      <c r="D448" s="48"/>
    </row>
    <row r="449" spans="2:4" s="45" customFormat="1" ht="12">
      <c r="B449" s="48"/>
      <c r="C449" s="46"/>
      <c r="D449" s="48"/>
    </row>
    <row r="450" spans="2:4" s="45" customFormat="1" ht="12">
      <c r="B450" s="48"/>
      <c r="C450" s="46"/>
      <c r="D450" s="48"/>
    </row>
    <row r="451" spans="2:4" s="45" customFormat="1" ht="12">
      <c r="B451" s="48"/>
      <c r="C451" s="46"/>
      <c r="D451" s="48"/>
    </row>
    <row r="452" spans="2:4" s="45" customFormat="1" ht="12">
      <c r="B452" s="48"/>
      <c r="C452" s="46"/>
      <c r="D452" s="48"/>
    </row>
    <row r="453" spans="2:4" s="45" customFormat="1" ht="12">
      <c r="B453" s="48"/>
      <c r="C453" s="46"/>
      <c r="D453" s="48"/>
    </row>
    <row r="454" spans="2:4" s="45" customFormat="1" ht="12">
      <c r="B454" s="48"/>
      <c r="C454" s="46"/>
      <c r="D454" s="48"/>
    </row>
    <row r="455" spans="2:4" s="45" customFormat="1" ht="12">
      <c r="B455" s="48"/>
      <c r="C455" s="46"/>
      <c r="D455" s="48"/>
    </row>
    <row r="456" spans="2:4" s="45" customFormat="1" ht="12">
      <c r="B456" s="48"/>
      <c r="C456" s="46"/>
      <c r="D456" s="48"/>
    </row>
    <row r="457" spans="2:4" s="45" customFormat="1" ht="12">
      <c r="B457" s="48"/>
      <c r="C457" s="46"/>
      <c r="D457" s="48"/>
    </row>
    <row r="458" spans="2:4" s="45" customFormat="1" ht="12">
      <c r="B458" s="48"/>
      <c r="C458" s="46"/>
      <c r="D458" s="48"/>
    </row>
    <row r="459" spans="2:4" s="45" customFormat="1" ht="12">
      <c r="B459" s="48"/>
      <c r="C459" s="46"/>
      <c r="D459" s="48"/>
    </row>
    <row r="460" spans="2:4" s="45" customFormat="1" ht="12">
      <c r="B460" s="48"/>
      <c r="C460" s="46"/>
      <c r="D460" s="48"/>
    </row>
    <row r="461" spans="2:4" s="45" customFormat="1" ht="12">
      <c r="B461" s="48"/>
      <c r="C461" s="46"/>
      <c r="D461" s="48"/>
    </row>
    <row r="462" spans="2:4" s="45" customFormat="1" ht="12">
      <c r="B462" s="48"/>
      <c r="C462" s="46"/>
      <c r="D462" s="48"/>
    </row>
    <row r="463" spans="2:4" s="45" customFormat="1" ht="12">
      <c r="B463" s="48"/>
      <c r="C463" s="46"/>
      <c r="D463" s="48"/>
    </row>
    <row r="464" spans="2:4" s="45" customFormat="1" ht="12">
      <c r="B464" s="48"/>
      <c r="C464" s="46"/>
      <c r="D464" s="48"/>
    </row>
    <row r="465" spans="2:4" s="45" customFormat="1" ht="12">
      <c r="B465" s="48"/>
      <c r="C465" s="46"/>
      <c r="D465" s="48"/>
    </row>
    <row r="466" spans="2:4" s="45" customFormat="1" ht="12">
      <c r="B466" s="48"/>
      <c r="C466" s="46"/>
      <c r="D466" s="48"/>
    </row>
    <row r="467" spans="2:4" s="45" customFormat="1" ht="12">
      <c r="B467" s="48"/>
      <c r="C467" s="46"/>
      <c r="D467" s="48"/>
    </row>
    <row r="468" spans="2:4" s="45" customFormat="1" ht="12">
      <c r="B468" s="48"/>
      <c r="C468" s="46"/>
      <c r="D468" s="48"/>
    </row>
    <row r="469" spans="2:4" s="45" customFormat="1" ht="12">
      <c r="B469" s="48"/>
      <c r="C469" s="46"/>
      <c r="D469" s="48"/>
    </row>
    <row r="470" spans="2:4" s="45" customFormat="1" ht="12">
      <c r="B470" s="48"/>
      <c r="C470" s="46"/>
      <c r="D470" s="48"/>
    </row>
    <row r="471" spans="2:4" s="45" customFormat="1" ht="12">
      <c r="B471" s="48"/>
      <c r="C471" s="46"/>
      <c r="D471" s="48"/>
    </row>
    <row r="472" spans="2:4" s="45" customFormat="1" ht="12">
      <c r="B472" s="48"/>
      <c r="C472" s="46"/>
      <c r="D472" s="48"/>
    </row>
    <row r="473" spans="2:4" s="45" customFormat="1" ht="12">
      <c r="B473" s="48"/>
      <c r="C473" s="46"/>
      <c r="D473" s="48"/>
    </row>
    <row r="474" spans="2:4" s="45" customFormat="1" ht="12">
      <c r="B474" s="48"/>
      <c r="C474" s="46"/>
      <c r="D474" s="48"/>
    </row>
    <row r="475" spans="2:4" s="45" customFormat="1" ht="12">
      <c r="B475" s="48"/>
      <c r="C475" s="46"/>
      <c r="D475" s="48"/>
    </row>
    <row r="476" spans="2:4" s="45" customFormat="1" ht="12">
      <c r="B476" s="48"/>
      <c r="C476" s="46"/>
      <c r="D476" s="48"/>
    </row>
    <row r="477" spans="2:4" s="45" customFormat="1" ht="12">
      <c r="B477" s="48"/>
      <c r="C477" s="46"/>
      <c r="D477" s="48"/>
    </row>
    <row r="478" spans="2:4" s="45" customFormat="1" ht="12">
      <c r="B478" s="48"/>
      <c r="C478" s="46"/>
      <c r="D478" s="48"/>
    </row>
    <row r="479" spans="2:4" s="45" customFormat="1" ht="12">
      <c r="B479" s="48"/>
      <c r="C479" s="46"/>
      <c r="D479" s="48"/>
    </row>
    <row r="480" spans="2:4" s="45" customFormat="1" ht="12">
      <c r="B480" s="48"/>
      <c r="C480" s="46"/>
      <c r="D480" s="48"/>
    </row>
    <row r="481" spans="2:4" s="45" customFormat="1" ht="12">
      <c r="B481" s="48"/>
      <c r="C481" s="46"/>
      <c r="D481" s="48"/>
    </row>
    <row r="482" spans="2:4" s="45" customFormat="1" ht="12">
      <c r="B482" s="48"/>
      <c r="C482" s="46"/>
      <c r="D482" s="48"/>
    </row>
    <row r="483" spans="2:4" s="45" customFormat="1" ht="12">
      <c r="B483" s="48"/>
      <c r="C483" s="46"/>
      <c r="D483" s="48"/>
    </row>
    <row r="484" spans="2:4" s="45" customFormat="1" ht="12">
      <c r="B484" s="48"/>
      <c r="C484" s="46"/>
      <c r="D484" s="48"/>
    </row>
    <row r="485" spans="2:4" s="45" customFormat="1" ht="12">
      <c r="B485" s="48"/>
      <c r="C485" s="46"/>
      <c r="D485" s="48"/>
    </row>
    <row r="486" spans="2:4" s="45" customFormat="1" ht="12">
      <c r="B486" s="48"/>
      <c r="C486" s="46"/>
      <c r="D486" s="48"/>
    </row>
    <row r="487" spans="2:4" s="45" customFormat="1" ht="12">
      <c r="B487" s="48"/>
      <c r="C487" s="46"/>
      <c r="D487" s="48"/>
    </row>
    <row r="488" spans="2:4" s="45" customFormat="1" ht="12">
      <c r="B488" s="48"/>
      <c r="C488" s="46"/>
      <c r="D488" s="48"/>
    </row>
    <row r="489" spans="2:4" s="45" customFormat="1" ht="12">
      <c r="B489" s="48"/>
      <c r="C489" s="46"/>
      <c r="D489" s="48"/>
    </row>
    <row r="490" spans="2:4" s="45" customFormat="1" ht="12">
      <c r="B490" s="48"/>
      <c r="C490" s="46"/>
      <c r="D490" s="48"/>
    </row>
    <row r="491" spans="2:4" s="45" customFormat="1" ht="12">
      <c r="B491" s="48"/>
      <c r="C491" s="46"/>
      <c r="D491" s="48"/>
    </row>
    <row r="492" spans="2:4" s="45" customFormat="1" ht="12">
      <c r="B492" s="48"/>
      <c r="C492" s="46"/>
      <c r="D492" s="48"/>
    </row>
    <row r="493" spans="2:4" s="45" customFormat="1" ht="12">
      <c r="B493" s="48"/>
      <c r="C493" s="46"/>
      <c r="D493" s="48"/>
    </row>
    <row r="494" spans="2:4" s="45" customFormat="1" ht="12">
      <c r="B494" s="48"/>
      <c r="C494" s="46"/>
      <c r="D494" s="48"/>
    </row>
    <row r="495" spans="2:4" s="45" customFormat="1" ht="12">
      <c r="B495" s="48"/>
      <c r="C495" s="46"/>
      <c r="D495" s="48"/>
    </row>
    <row r="496" spans="2:4" s="45" customFormat="1" ht="12">
      <c r="B496" s="48"/>
      <c r="C496" s="46"/>
      <c r="D496" s="48"/>
    </row>
    <row r="497" spans="2:4" s="45" customFormat="1" ht="12">
      <c r="B497" s="48"/>
      <c r="C497" s="46"/>
      <c r="D497" s="48"/>
    </row>
    <row r="498" spans="2:4" s="45" customFormat="1" ht="12">
      <c r="B498" s="48"/>
      <c r="C498" s="46"/>
      <c r="D498" s="48"/>
    </row>
    <row r="499" spans="2:4" s="45" customFormat="1" ht="12">
      <c r="B499" s="48"/>
      <c r="C499" s="46"/>
      <c r="D499" s="48"/>
    </row>
    <row r="500" spans="2:4" s="45" customFormat="1" ht="12">
      <c r="B500" s="48"/>
      <c r="C500" s="46"/>
      <c r="D500" s="48"/>
    </row>
    <row r="501" spans="2:4" s="45" customFormat="1" ht="12">
      <c r="B501" s="48"/>
      <c r="C501" s="46"/>
      <c r="D501" s="48"/>
    </row>
    <row r="502" spans="2:4" s="45" customFormat="1" ht="12">
      <c r="B502" s="48"/>
      <c r="C502" s="46"/>
      <c r="D502" s="48"/>
    </row>
    <row r="503" spans="2:4" s="45" customFormat="1" ht="12">
      <c r="B503" s="48"/>
      <c r="C503" s="46"/>
      <c r="D503" s="48"/>
    </row>
    <row r="504" spans="2:4" s="45" customFormat="1" ht="12">
      <c r="B504" s="48"/>
      <c r="C504" s="46"/>
      <c r="D504" s="48"/>
    </row>
    <row r="505" spans="2:4" s="45" customFormat="1" ht="12">
      <c r="B505" s="48"/>
      <c r="C505" s="46"/>
      <c r="D505" s="48"/>
    </row>
    <row r="506" spans="2:4" s="45" customFormat="1" ht="12">
      <c r="B506" s="48"/>
      <c r="C506" s="46"/>
      <c r="D506" s="48"/>
    </row>
    <row r="507" spans="2:4" s="45" customFormat="1" ht="12">
      <c r="B507" s="48"/>
      <c r="C507" s="46"/>
      <c r="D507" s="48"/>
    </row>
    <row r="508" spans="2:4" s="45" customFormat="1" ht="12">
      <c r="B508" s="48"/>
      <c r="C508" s="46"/>
      <c r="D508" s="48"/>
    </row>
    <row r="509" spans="2:4" s="45" customFormat="1" ht="12">
      <c r="B509" s="48"/>
      <c r="C509" s="46"/>
      <c r="D509" s="48"/>
    </row>
    <row r="510" spans="2:4" s="45" customFormat="1" ht="12">
      <c r="B510" s="48"/>
      <c r="C510" s="46"/>
      <c r="D510" s="48"/>
    </row>
    <row r="511" spans="2:4" s="45" customFormat="1" ht="12">
      <c r="B511" s="48"/>
      <c r="C511" s="46"/>
      <c r="D511" s="48"/>
    </row>
    <row r="512" spans="2:4" s="45" customFormat="1" ht="12">
      <c r="B512" s="48"/>
      <c r="C512" s="46"/>
      <c r="D512" s="48"/>
    </row>
    <row r="513" spans="2:4" s="45" customFormat="1" ht="12">
      <c r="B513" s="48"/>
      <c r="C513" s="46"/>
      <c r="D513" s="48"/>
    </row>
    <row r="514" spans="2:4" s="45" customFormat="1" ht="12">
      <c r="B514" s="48"/>
      <c r="C514" s="46"/>
      <c r="D514" s="48"/>
    </row>
    <row r="515" spans="2:4" s="45" customFormat="1" ht="12">
      <c r="B515" s="48"/>
      <c r="C515" s="46"/>
      <c r="D515" s="48"/>
    </row>
    <row r="516" spans="2:4" s="45" customFormat="1" ht="12">
      <c r="B516" s="48"/>
      <c r="C516" s="46"/>
      <c r="D516" s="48"/>
    </row>
    <row r="517" spans="2:4" s="45" customFormat="1" ht="12">
      <c r="B517" s="48"/>
      <c r="C517" s="46"/>
      <c r="D517" s="48"/>
    </row>
    <row r="518" spans="2:4" s="45" customFormat="1" ht="12">
      <c r="B518" s="48"/>
      <c r="C518" s="46"/>
      <c r="D518" s="48"/>
    </row>
    <row r="519" spans="2:4" s="45" customFormat="1" ht="12">
      <c r="B519" s="48"/>
      <c r="C519" s="46"/>
      <c r="D519" s="48"/>
    </row>
    <row r="520" spans="2:4" s="45" customFormat="1" ht="12">
      <c r="B520" s="48"/>
      <c r="C520" s="46"/>
      <c r="D520" s="48"/>
    </row>
    <row r="521" spans="2:4" s="45" customFormat="1" ht="12">
      <c r="B521" s="48"/>
      <c r="C521" s="46"/>
      <c r="D521" s="48"/>
    </row>
    <row r="522" spans="2:4" s="45" customFormat="1" ht="12">
      <c r="B522" s="48"/>
      <c r="C522" s="46"/>
      <c r="D522" s="48"/>
    </row>
    <row r="523" spans="2:4" s="45" customFormat="1" ht="12">
      <c r="B523" s="48"/>
      <c r="C523" s="46"/>
      <c r="D523" s="48"/>
    </row>
    <row r="524" spans="2:4" s="45" customFormat="1" ht="12">
      <c r="B524" s="48"/>
      <c r="C524" s="46"/>
      <c r="D524" s="48"/>
    </row>
    <row r="525" spans="2:4" s="45" customFormat="1" ht="12">
      <c r="B525" s="48"/>
      <c r="C525" s="46"/>
      <c r="D525" s="48"/>
    </row>
    <row r="526" spans="2:4" s="45" customFormat="1" ht="12">
      <c r="B526" s="48"/>
      <c r="C526" s="46"/>
      <c r="D526" s="48"/>
    </row>
    <row r="527" spans="2:4" s="45" customFormat="1" ht="12">
      <c r="B527" s="48"/>
      <c r="C527" s="46"/>
      <c r="D527" s="48"/>
    </row>
    <row r="528" spans="2:4" s="45" customFormat="1" ht="12">
      <c r="B528" s="48"/>
      <c r="C528" s="46"/>
      <c r="D528" s="48"/>
    </row>
    <row r="529" spans="2:4" s="45" customFormat="1" ht="12">
      <c r="B529" s="48"/>
      <c r="C529" s="46"/>
      <c r="D529" s="48"/>
    </row>
    <row r="530" spans="2:4" s="45" customFormat="1" ht="12">
      <c r="B530" s="48"/>
      <c r="C530" s="46"/>
      <c r="D530" s="48"/>
    </row>
    <row r="531" spans="2:4" s="45" customFormat="1" ht="12">
      <c r="B531" s="48"/>
      <c r="C531" s="46"/>
      <c r="D531" s="48"/>
    </row>
    <row r="532" spans="2:4" s="45" customFormat="1" ht="12">
      <c r="B532" s="48"/>
      <c r="C532" s="46"/>
      <c r="D532" s="48"/>
    </row>
    <row r="533" spans="2:4" s="45" customFormat="1" ht="12">
      <c r="B533" s="48"/>
      <c r="C533" s="46"/>
      <c r="D533" s="48"/>
    </row>
    <row r="534" spans="2:4" s="45" customFormat="1" ht="12">
      <c r="B534" s="48"/>
      <c r="C534" s="46"/>
      <c r="D534" s="48"/>
    </row>
    <row r="535" spans="2:4" s="45" customFormat="1" ht="12">
      <c r="B535" s="48"/>
      <c r="C535" s="46"/>
      <c r="D535" s="48"/>
    </row>
    <row r="536" spans="2:4" s="45" customFormat="1" ht="12">
      <c r="B536" s="48"/>
      <c r="C536" s="46"/>
      <c r="D536" s="48"/>
    </row>
    <row r="537" spans="2:4" s="45" customFormat="1" ht="12">
      <c r="B537" s="48"/>
      <c r="C537" s="46"/>
      <c r="D537" s="48"/>
    </row>
    <row r="538" spans="2:4" s="45" customFormat="1" ht="12">
      <c r="B538" s="48"/>
      <c r="C538" s="46"/>
      <c r="D538" s="48"/>
    </row>
    <row r="539" spans="2:4" s="45" customFormat="1" ht="12">
      <c r="B539" s="48"/>
      <c r="C539" s="46"/>
      <c r="D539" s="48"/>
    </row>
    <row r="540" spans="2:4" s="45" customFormat="1" ht="12">
      <c r="B540" s="48"/>
      <c r="C540" s="46"/>
      <c r="D540" s="48"/>
    </row>
    <row r="541" spans="2:4" s="45" customFormat="1" ht="12">
      <c r="B541" s="48"/>
      <c r="C541" s="46"/>
      <c r="D541" s="48"/>
    </row>
    <row r="542" spans="2:4" s="45" customFormat="1" ht="12">
      <c r="B542" s="48"/>
      <c r="C542" s="46"/>
      <c r="D542" s="48"/>
    </row>
    <row r="543" spans="2:4" s="45" customFormat="1" ht="12">
      <c r="B543" s="48"/>
      <c r="C543" s="46"/>
      <c r="D543" s="48"/>
    </row>
    <row r="544" spans="2:4" s="45" customFormat="1" ht="12">
      <c r="B544" s="48"/>
      <c r="C544" s="46"/>
      <c r="D544" s="48"/>
    </row>
    <row r="545" spans="2:4" s="45" customFormat="1" ht="12">
      <c r="B545" s="48"/>
      <c r="C545" s="46"/>
      <c r="D545" s="48"/>
    </row>
    <row r="546" spans="2:4" s="45" customFormat="1" ht="12">
      <c r="B546" s="48"/>
      <c r="C546" s="46"/>
      <c r="D546" s="48"/>
    </row>
    <row r="547" spans="2:4" s="45" customFormat="1" ht="12">
      <c r="B547" s="48"/>
      <c r="C547" s="46"/>
      <c r="D547" s="48"/>
    </row>
    <row r="548" spans="1:4" s="45" customFormat="1" ht="12">
      <c r="A548" s="41"/>
      <c r="B548" s="48"/>
      <c r="C548" s="46"/>
      <c r="D548" s="48"/>
    </row>
  </sheetData>
  <mergeCells count="8">
    <mergeCell ref="A43:D43"/>
    <mergeCell ref="A45:F45"/>
    <mergeCell ref="A48:F48"/>
    <mergeCell ref="A1:F1"/>
    <mergeCell ref="A2:F2"/>
    <mergeCell ref="B7:B10"/>
    <mergeCell ref="D7:D10"/>
    <mergeCell ref="E7:E10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2015-06-16T13:01:51Z</cp:lastPrinted>
  <dcterms:created xsi:type="dcterms:W3CDTF">2005-01-26T09:08:47Z</dcterms:created>
  <dcterms:modified xsi:type="dcterms:W3CDTF">2015-06-16T13:11:35Z</dcterms:modified>
  <cp:category/>
  <cp:version/>
  <cp:contentType/>
  <cp:contentStatus/>
</cp:coreProperties>
</file>